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60" windowWidth="19320" windowHeight="10155" tabRatio="864"/>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 name="Лист1 (2)" sheetId="13" state="hidden"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s>
  <definedNames>
    <definedName name="_" hidden="1">[1]!P9_SCOPE_FULL_LOAD,P10_SCOPE_FULL_LOAD,P11_SCOPE_FULL_LOAD,P12_SCOPE_FULL_LOAD,P13_SCOPE_FULL_LOAD,P14_SCOPE_FULL_LOAD,P15_SCOPE_FULL_LOAD</definedName>
    <definedName name="_________wrn2" hidden="1">{"glc1",#N/A,FALSE,"GLC";"glc2",#N/A,FALSE,"GLC";"glc3",#N/A,FALSE,"GLC";"glc4",#N/A,FALSE,"GLC";"glc5",#N/A,FALSE,"GLC"}</definedName>
    <definedName name="_________wrn222" hidden="1">{"glc1",#N/A,FALSE,"GLC";"glc2",#N/A,FALSE,"GLC";"glc3",#N/A,FALSE,"GLC";"glc4",#N/A,FALSE,"GLC";"glc5",#N/A,FALSE,"GLC"}</definedName>
    <definedName name="________wrn2" hidden="1">{"glc1",#N/A,FALSE,"GLC";"glc2",#N/A,FALSE,"GLC";"glc3",#N/A,FALSE,"GLC";"glc4",#N/A,FALSE,"GLC";"glc5",#N/A,FALSE,"GLC"}</definedName>
    <definedName name="________wrn222" hidden="1">{"glc1",#N/A,FALSE,"GLC";"glc2",#N/A,FALSE,"GLC";"glc3",#N/A,FALSE,"GLC";"glc4",#N/A,FALSE,"GLC";"glc5",#N/A,FALSE,"GLC"}</definedName>
    <definedName name="_______wrn2" hidden="1">{"glc1",#N/A,FALSE,"GLC";"glc2",#N/A,FALSE,"GLC";"glc3",#N/A,FALSE,"GLC";"glc4",#N/A,FALSE,"GLC";"glc5",#N/A,FALSE,"GLC"}</definedName>
    <definedName name="_______wrn222" hidden="1">{"glc1",#N/A,FALSE,"GLC";"glc2",#N/A,FALSE,"GLC";"glc3",#N/A,FALSE,"GLC";"glc4",#N/A,FALSE,"GLC";"glc5",#N/A,FALSE,"GLC"}</definedName>
    <definedName name="______wrn2" hidden="1">{"glc1",#N/A,FALSE,"GLC";"glc2",#N/A,FALSE,"GLC";"glc3",#N/A,FALSE,"GLC";"glc4",#N/A,FALSE,"GLC";"glc5",#N/A,FALSE,"GLC"}</definedName>
    <definedName name="______wrn222" hidden="1">{"glc1",#N/A,FALSE,"GLC";"glc2",#N/A,FALSE,"GLC";"glc3",#N/A,FALSE,"GLC";"glc4",#N/A,FALSE,"GLC";"glc5",#N/A,FALSE,"GLC"}</definedName>
    <definedName name="_____wrn2" hidden="1">{"glc1",#N/A,FALSE,"GLC";"glc2",#N/A,FALSE,"GLC";"glc3",#N/A,FALSE,"GLC";"glc4",#N/A,FALSE,"GLC";"glc5",#N/A,FALSE,"GLC"}</definedName>
    <definedName name="_____wrn222" hidden="1">{"glc1",#N/A,FALSE,"GLC";"glc2",#N/A,FALSE,"GLC";"glc3",#N/A,FALSE,"GLC";"glc4",#N/A,FALSE,"GLC";"glc5",#N/A,FALSE,"GLC"}</definedName>
    <definedName name="____wrn2" hidden="1">{"glc1",#N/A,FALSE,"GLC";"glc2",#N/A,FALSE,"GLC";"glc3",#N/A,FALSE,"GLC";"glc4",#N/A,FALSE,"GLC";"glc5",#N/A,FALSE,"GLC"}</definedName>
    <definedName name="____wrn222" hidden="1">{"glc1",#N/A,FALSE,"GLC";"glc2",#N/A,FALSE,"GLC";"glc3",#N/A,FALSE,"GLC";"glc4",#N/A,FALSE,"GLC";"glc5",#N/A,FALSE,"GLC"}</definedName>
    <definedName name="___wrn2" hidden="1">{"glc1",#N/A,FALSE,"GLC";"glc2",#N/A,FALSE,"GLC";"glc3",#N/A,FALSE,"GLC";"glc4",#N/A,FALSE,"GLC";"glc5",#N/A,FALSE,"GLC"}</definedName>
    <definedName name="___wrn222" hidden="1">{"glc1",#N/A,FALSE,"GLC";"glc2",#N/A,FALSE,"GLC";"glc3",#N/A,FALSE,"GLC";"glc4",#N/A,FALSE,"GLC";"glc5",#N/A,FALSE,"GLC"}</definedName>
    <definedName name="__1__123Graph_ACHART_4" hidden="1">#REF!</definedName>
    <definedName name="__123Graph_AGRAPH1" hidden="1">'[2]на 1 тут'!#REF!</definedName>
    <definedName name="__123Graph_AGRAPH2" hidden="1">'[2]на 1 тут'!#REF!</definedName>
    <definedName name="__123Graph_BGRAPH1" hidden="1">'[2]на 1 тут'!#REF!</definedName>
    <definedName name="__123Graph_BGRAPH2" hidden="1">'[2]на 1 тут'!#REF!</definedName>
    <definedName name="__123Graph_CGRAPH1" hidden="1">'[2]на 1 тут'!#REF!</definedName>
    <definedName name="__123Graph_CGRAPH2" hidden="1">'[2]на 1 тут'!#REF!</definedName>
    <definedName name="__123Graph_LBL_AGRAPH1" hidden="1">'[2]на 1 тут'!#REF!</definedName>
    <definedName name="__123Graph_XGRAPH1" hidden="1">'[2]на 1 тут'!#REF!</definedName>
    <definedName name="__123Graph_XGRAPH2" hidden="1">'[2]на 1 тут'!#REF!</definedName>
    <definedName name="__2__123Graph_XCHART_3" hidden="1">#REF!</definedName>
    <definedName name="__3__123Graph_XCHART_4" hidden="1">#REF!</definedName>
    <definedName name="__wrn2" hidden="1">{"glc1",#N/A,FALSE,"GLC";"glc2",#N/A,FALSE,"GLC";"glc3",#N/A,FALSE,"GLC";"glc4",#N/A,FALSE,"GLC";"glc5",#N/A,FALSE,"GLC"}</definedName>
    <definedName name="__wrn222" hidden="1">{"glc1",#N/A,FALSE,"GLC";"glc2",#N/A,FALSE,"GLC";"glc3",#N/A,FALSE,"GLC";"glc4",#N/A,FALSE,"GLC";"glc5",#N/A,FALSE,"GLC"}</definedName>
    <definedName name="_1__123Graph_ACHART_4" hidden="1">#REF!</definedName>
    <definedName name="_1__123Graph_XCHART_4" hidden="1">#REF!</definedName>
    <definedName name="_123" hidden="1">'[3]на 1 тут'!#REF!</definedName>
    <definedName name="_2__123Graph_XCHART_3" hidden="1">#REF!</definedName>
    <definedName name="_3__123Graph_XCHART_4" hidden="1">#REF!</definedName>
    <definedName name="_wrn2" hidden="1">{"glc1",#N/A,FALSE,"GLC";"glc2",#N/A,FALSE,"GLC";"glc3",#N/A,FALSE,"GLC";"glc4",#N/A,FALSE,"GLC";"glc5",#N/A,FALSE,"GLC"}</definedName>
    <definedName name="_wrn222" hidden="1">{"glc1",#N/A,FALSE,"GLC";"glc2",#N/A,FALSE,"GLC";"glc3",#N/A,FALSE,"GLC";"glc4",#N/A,FALSE,"GLC";"glc5",#N/A,FALSE,"GLC"}</definedName>
    <definedName name="AI_Version">[4]Options!$B$5</definedName>
    <definedName name="anscount" hidden="1">1</definedName>
    <definedName name="AS2DocOpenMode" hidden="1">"AS2DocumentEdit"</definedName>
    <definedName name="BLPH1" hidden="1">'[5]Read me first'!$D$15</definedName>
    <definedName name="BLPH2" hidden="1">'[5]Read me first'!$Z$15</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CalcMethod">'[4]Исходные данные'!$D$46</definedName>
    <definedName name="hhv" hidden="1">#REF!</definedName>
    <definedName name="IS_DEMO">[4]Options!$B$7</definedName>
    <definedName name="IS_ESTATE">[4]Options!$B$11</definedName>
    <definedName name="IS_SUMM">[4]Options!$B$10</definedName>
    <definedName name="IS_TRIAL">[4]Options!$B$8</definedName>
    <definedName name="LanguageID">[4]Language!$A$2</definedName>
    <definedName name="P1_dip" hidden="1">[6]FST5!$G$167:$G$172,[6]FST5!$G$174:$G$175,[6]FST5!$G$177:$G$180,[6]FST5!$G$182,[6]FST5!$G$184:$G$188,[6]FST5!$G$190,[6]FST5!$G$192:$G$194</definedName>
    <definedName name="P1_eso" hidden="1">[7]FST5!$G$167:$G$172,[7]FST5!$G$174:$G$175,[7]FST5!$G$177:$G$180,[7]FST5!$G$182,[7]FST5!$G$184:$G$188,[7]FST5!$G$190,[7]FST5!$G$192:$G$194</definedName>
    <definedName name="P1_ESO_PROT" hidden="1">#REF!,#REF!,#REF!,#REF!,#REF!,#REF!,#REF!,#REF!</definedName>
    <definedName name="P1_net" hidden="1">[7]FST5!$G$118:$G$123,[7]FST5!$G$125:$G$126,[7]FST5!$G$128:$G$131,[7]FST5!$G$133,[7]FST5!$G$135:$G$139,[7]FST5!$G$141,[7]FST5!$G$143:$G$145</definedName>
    <definedName name="P1_SBT_PROT" hidden="1">#REF!,#REF!,#REF!,#REF!,#REF!,#REF!,#REF!</definedName>
    <definedName name="P1_SC_CLR" hidden="1">#REF!,#REF!,#REF!,#REF!,#REF!</definedName>
    <definedName name="P1_SC22" hidden="1">#REF!,#REF!,#REF!,#REF!,#REF!,#REF!</definedName>
    <definedName name="P1_SCOPE_16_PRT" hidden="1">[8]База!$E$15:$I$16,[8]База!$E$18:$I$20,[8]База!$E$23:$I$23,[8]База!$E$26:$I$26,[8]База!$E$29:$I$29,[8]База!$E$32:$I$32,[8]База!$E$35:$I$35,[8]База!$B$34,[8]База!$B$37</definedName>
    <definedName name="P1_SCOPE_17_PRT" hidden="1">[8]База!$E$13:$H$21,[8]База!$J$9:$J$11,[8]База!$J$13:$J$21,[8]База!$E$24:$H$26,[8]База!$E$28:$H$36,[8]База!$J$24:$M$26,[8]База!$J$28:$M$36,[8]База!$E$39:$H$41</definedName>
    <definedName name="P1_SCOPE_4_PRT" hidden="1">[8]База!$F$23:$I$23,[8]База!$F$25:$I$25,[8]База!$F$27:$I$31,[8]База!$K$14:$N$20,[8]База!$K$23:$N$23,[8]База!$K$25:$N$25,[8]База!$K$27:$N$31,[8]База!$P$14:$S$20,[8]База!$P$23:$S$23</definedName>
    <definedName name="P1_SCOPE_5_PRT" hidden="1">[8]База!$F$23:$I$23,[8]База!$F$25:$I$25,[8]База!$F$27:$I$31,[8]База!$K$14:$N$21,[8]База!$K$23:$N$23,[8]База!$K$25:$N$25,[8]База!$K$27:$N$31,[8]База!$P$14:$S$21,[8]База!$P$23:$S$23</definedName>
    <definedName name="P1_SCOPE_CORR" hidden="1">#REF!,#REF!,#REF!,#REF!,#REF!,#REF!,#REF!</definedName>
    <definedName name="P1_SCOPE_DOP" hidden="1">[9]Регионы!#REF!,[9]Регионы!#REF!,[9]Регионы!#REF!,[9]Регионы!#REF!,[9]Регионы!#REF!,[9]Регионы!#REF!</definedName>
    <definedName name="P1_SCOPE_F1_PRT" hidden="1">[8]База!$D$74:$E$84,[8]База!$D$71:$E$72,[8]База!$D$66:$E$69,[8]База!$D$61:$E$64</definedName>
    <definedName name="P1_SCOPE_F2_PRT" hidden="1">[8]База!$G$56,[8]База!$E$55:$E$56,[8]База!$F$55:$G$55,[8]База!$D$55</definedName>
    <definedName name="P1_SCOPE_FLOAD" hidden="1">#REF!,#REF!,#REF!,#REF!,#REF!,#REF!</definedName>
    <definedName name="P1_SCOPE_FRML" hidden="1">#REF!,#REF!,#REF!,#REF!,#REF!,#REF!</definedName>
    <definedName name="P1_SCOPE_FST7" hidden="1">#REF!,#REF!,#REF!,#REF!,#REF!,#REF!</definedName>
    <definedName name="P1_SCOPE_FULL_LOAD" hidden="1">#REF!,#REF!,#REF!,#REF!,#REF!,#REF!</definedName>
    <definedName name="P1_SCOPE_IND" hidden="1">#REF!,#REF!,#REF!,#REF!,#REF!,#REF!</definedName>
    <definedName name="P1_SCOPE_IND2" hidden="1">#REF!,#REF!,#REF!,#REF!,#REF!</definedName>
    <definedName name="P1_SCOPE_NOTIND" hidden="1">#REF!,#REF!,#REF!,#REF!,#REF!,#REF!</definedName>
    <definedName name="P1_SCOPE_NotInd2" hidden="1">#REF!,#REF!,#REF!,#REF!,#REF!,#REF!,#REF!</definedName>
    <definedName name="P1_SCOPE_NotInd3" hidden="1">#REF!,#REF!,#REF!,#REF!,#REF!,#REF!,#REF!</definedName>
    <definedName name="P1_SCOPE_NotInt" hidden="1">#REF!,#REF!,#REF!,#REF!,#REF!,#REF!</definedName>
    <definedName name="P1_SCOPE_PER_PRT" hidden="1">[8]База!$H$15:$H$19,[8]База!$H$21:$H$25,[8]База!$J$14:$J$25,[8]База!$K$15:$K$19,[8]База!$K$21:$K$25</definedName>
    <definedName name="P1_SCOPE_SAVE2" hidden="1">#REF!,#REF!,#REF!,#REF!,#REF!,#REF!,#REF!</definedName>
    <definedName name="P1_SCOPE_SV_LD" hidden="1">#REF!,#REF!,#REF!,#REF!,#REF!,#REF!,#REF!</definedName>
    <definedName name="P1_SCOPE_SV_LD1" hidden="1">#REF!,#REF!,#REF!,#REF!,#REF!,#REF!,#REF!</definedName>
    <definedName name="P1_SCOPE_SV_PRT" hidden="1">#REF!,#REF!,#REF!,#REF!,#REF!,#REF!,#REF!</definedName>
    <definedName name="P1_SET_PROT" hidden="1">#REF!,#REF!,#REF!,#REF!,#REF!,#REF!,#REF!</definedName>
    <definedName name="P1_SET_PRT" hidden="1">#REF!,#REF!,#REF!,#REF!,#REF!,#REF!,#REF!</definedName>
    <definedName name="P1_T1_Protect" hidden="1">#REF!,#REF!,#REF!,#REF!,#REF!,#REF!</definedName>
    <definedName name="P1_T16?axis?R?ДОГОВОР" hidden="1">'[10]16'!$E$76:$M$76,'[10]16'!$E$8:$M$8,'[10]16'!$E$12:$M$12,'[10]16'!$E$52:$M$52,'[10]16'!$E$16:$M$16,'[10]16'!$E$64:$M$64,'[10]16'!$E$84:$M$85,'[10]16'!$E$48:$M$48,'[10]16'!$E$80:$M$80,'[10]16'!$E$72:$M$72,'[10]16'!$E$44:$M$44</definedName>
    <definedName name="P1_T16?axis?R?ДОГОВОР?" hidden="1">'[10]16'!$A$76,'[10]16'!$A$84:$A$85,'[10]16'!$A$72,'[10]16'!$A$80,'[10]16'!$A$68,'[10]16'!$A$64,'[10]16'!$A$60,'[10]16'!$A$56,'[10]16'!$A$52,'[10]16'!$A$48,'[10]16'!$A$44,'[10]16'!$A$40,'[10]16'!$A$36,'[10]16'!$A$32,'[10]16'!$A$28,'[10]16'!$A$24,'[10]16'!$A$20</definedName>
    <definedName name="P1_T16?L1" hidden="1">'[10]16'!$A$74:$M$74,'[10]16'!$A$14:$M$14,'[10]16'!$A$10:$M$10,'[10]16'!$A$50:$M$50,'[10]16'!$A$6:$M$6,'[10]16'!$A$62:$M$62,'[10]16'!$A$78:$M$78,'[10]16'!$A$46:$M$46,'[10]16'!$A$82:$M$82,'[10]16'!$A$70:$M$70,'[10]16'!$A$42:$M$42</definedName>
    <definedName name="P1_T16?L1.x" hidden="1">'[10]16'!$A$76:$M$76,'[10]16'!$A$16:$M$16,'[10]16'!$A$12:$M$12,'[10]16'!$A$52:$M$52,'[10]16'!$A$8:$M$8,'[10]16'!$A$64:$M$64,'[10]16'!$A$80:$M$80,'[10]16'!$A$48:$M$48,'[10]16'!$A$84:$M$85,'[10]16'!$A$72:$M$72,'[10]16'!$A$44:$M$44</definedName>
    <definedName name="P1_T16_Protect" hidden="1">#REF!,#REF!,#REF!,#REF!,#REF!,#REF!,#REF!,#REF!</definedName>
    <definedName name="P1_T18.2_Protect" hidden="1">#REF!,#REF!,#REF!,#REF!,#REF!,#REF!,#REF!</definedName>
    <definedName name="P1_T20_Protection" hidden="1">'[11]20'!$E$4:$H$4,'[11]20'!$E$13:$H$13,'[11]20'!$E$16:$H$17,'[11]20'!$E$19:$H$19,'[11]20'!$J$4:$M$4,'[11]20'!$J$8:$M$11,'[11]20'!$J$13:$M$13,'[11]20'!$J$16:$M$17,'[11]20'!$J$19:$M$19</definedName>
    <definedName name="P1_T4_Protect" hidden="1">#REF!,#REF!,#REF!,#REF!,#REF!,#REF!,#REF!,#REF!,#REF!</definedName>
    <definedName name="P1_T6_Protect" hidden="1">#REF!,#REF!,#REF!,#REF!,#REF!,#REF!,#REF!,#REF!,#REF!</definedName>
    <definedName name="P10_SCOPE_FULL_LOAD" hidden="1">#REF!,#REF!,#REF!,#REF!,#REF!,#REF!</definedName>
    <definedName name="P10_T1_Protect" hidden="1">#REF!,#REF!,#REF!,#REF!,#REF!</definedName>
    <definedName name="P11_SCOPE_FULL_LOAD" hidden="1">#REF!,#REF!,#REF!,#REF!,#REF!</definedName>
    <definedName name="P11_T1_Protect" hidden="1">#REF!,#REF!,#REF!,#REF!,#REF!</definedName>
    <definedName name="P12_SCOPE_FULL_LOAD" hidden="1">#REF!,#REF!,#REF!,#REF!,#REF!,#REF!</definedName>
    <definedName name="P12_T1_Protect" hidden="1">#REF!,#REF!,#REF!,#REF!,#REF!</definedName>
    <definedName name="P13_SCOPE_FULL_LOAD" hidden="1">#REF!,#REF!,#REF!,#REF!,#REF!,#REF!</definedName>
    <definedName name="P13_T1_Protect" hidden="1">#REF!,#REF!,#REF!,#REF!,#REF!</definedName>
    <definedName name="P14_SCOPE_FULL_LOAD" hidden="1">#REF!,#REF!,#REF!,#REF!,#REF!,#REF!</definedName>
    <definedName name="P14_T1_Protect" hidden="1">#REF!,#REF!,#REF!,#REF!,#REF!</definedName>
    <definedName name="P15_SCOPE_FULL_LOAD" hidden="1">#REF!,#REF!,#REF!,#REF!,#REF!,P1_SCOPE_FULL_LOAD</definedName>
    <definedName name="P15_T1_Protect" hidden="1">#REF!,#REF!,#REF!,#REF!,#REF!</definedName>
    <definedName name="P16_SCOPE_FULL_LOAD" hidden="1">[1]!P2_SCOPE_FULL_LOAD,[1]!P3_SCOPE_FULL_LOAD,[1]!P4_SCOPE_FULL_LOAD,[1]!P5_SCOPE_FULL_LOAD,[1]!P6_SCOPE_FULL_LOAD,[1]!P7_SCOPE_FULL_LOAD,[1]!P8_SCOPE_FULL_LOAD</definedName>
    <definedName name="P16_T1_Protect" hidden="1">#REF!,#REF!,#REF!,#REF!,#REF!,#REF!</definedName>
    <definedName name="P17_SCOPE_FULL_LOAD" hidden="1">[1]!P9_SCOPE_FULL_LOAD,P10_SCOPE_FULL_LOAD,P11_SCOPE_FULL_LOAD,P12_SCOPE_FULL_LOAD,P13_SCOPE_FULL_LOAD,P14_SCOPE_FULL_LOAD,P15_SCOPE_FULL_LOAD</definedName>
    <definedName name="P17_T1_Protect" hidden="1">#REF!,#REF!,#REF!,#REF!,#REF!</definedName>
    <definedName name="P18_T1_Protect" hidden="1">[12]перекрестка!$F$139:$G$139,[12]перекрестка!$F$145:$G$145,[12]перекрестка!$J$36:$K$40,P1_T1_Protect,P2_T1_Protect,P3_T1_Protect,P4_T1_Protect</definedName>
    <definedName name="P19_T1_Protect" hidden="1">P5_T1_Protect,P6_T1_Protect,P7_T1_Protect,P8_T1_Protect,P9_T1_Protect,P10_T1_Protect,P11_T1_Protect,P12_T1_Protect,P13_T1_Protect,P14_T1_Protect</definedName>
    <definedName name="P2_dip" hidden="1">[6]FST5!$G$100:$G$116,[6]FST5!$G$118:$G$123,[6]FST5!$G$125:$G$126,[6]FST5!$G$128:$G$131,[6]FST5!$G$133,[6]FST5!$G$135:$G$139,[6]FST5!$G$141</definedName>
    <definedName name="P2_SC_CLR" hidden="1">#REF!,#REF!,#REF!,#REF!,#REF!</definedName>
    <definedName name="P2_SC22" hidden="1">#REF!,#REF!,#REF!,#REF!,#REF!,#REF!,#REF!</definedName>
    <definedName name="P2_SCOPE_16_PRT" hidden="1">[8]База!$E$38:$I$38,[8]База!$E$41:$I$41,[8]База!$E$45:$I$47,[8]База!$E$49:$I$49,[8]База!$E$53:$I$54,[8]База!$E$56:$I$57,[8]База!$E$59:$I$59,[8]База!$E$9:$I$13</definedName>
    <definedName name="P2_SCOPE_4_PRT" hidden="1">[8]База!$P$25:$S$25,[8]База!$P$27:$S$31,[8]База!$U$14:$X$20,[8]База!$U$23:$X$23,[8]База!$U$25:$X$25,[8]База!$U$27:$X$31,[8]База!$Z$14:$AC$20,[8]База!$Z$23:$AC$23,[8]База!$Z$25:$AC$25</definedName>
    <definedName name="P2_SCOPE_5_PRT" hidden="1">[8]База!$P$25:$S$25,[8]База!$P$27:$S$31,[8]База!$U$14:$X$21,[8]База!$U$23:$X$23,[8]База!$U$25:$X$25,[8]База!$U$27:$X$31,[8]База!$Z$14:$AC$21,[8]База!$Z$23:$AC$23,[8]База!$Z$25:$AC$25</definedName>
    <definedName name="P2_SCOPE_CORR" hidden="1">#REF!,#REF!,#REF!,#REF!,#REF!,#REF!,#REF!,#REF!</definedName>
    <definedName name="P2_SCOPE_F1_PRT" hidden="1">[8]База!$D$56:$E$59,[8]База!$D$34:$E$50,[8]База!$D$32:$E$32,[8]База!$D$23:$E$30</definedName>
    <definedName name="P2_SCOPE_F2_PRT" hidden="1">[8]База!$D$52:$G$54,[8]База!$C$21:$E$42,[8]База!$A$12:$E$12,[8]База!$C$8:$E$11</definedName>
    <definedName name="P2_SCOPE_FULL_LOAD" hidden="1">#REF!,#REF!,#REF!,#REF!,#REF!,#REF!</definedName>
    <definedName name="P2_SCOPE_IND" hidden="1">#REF!,#REF!,#REF!,#REF!,#REF!,#REF!</definedName>
    <definedName name="P2_SCOPE_IND2" hidden="1">#REF!,#REF!,#REF!,#REF!,#REF!</definedName>
    <definedName name="P2_SCOPE_NOTIND" hidden="1">#REF!,#REF!,#REF!,#REF!,#REF!,#REF!,#REF!</definedName>
    <definedName name="P2_SCOPE_NotInd2" hidden="1">#REF!,#REF!,#REF!,#REF!,#REF!,#REF!</definedName>
    <definedName name="P2_SCOPE_NotInd3" hidden="1">#REF!,#REF!,#REF!,#REF!,#REF!,#REF!,#REF!</definedName>
    <definedName name="P2_SCOPE_NotInt" hidden="1">#REF!,#REF!,#REF!,#REF!,#REF!,#REF!,#REF!</definedName>
    <definedName name="P2_SCOPE_PER_PRT" hidden="1">[8]База!$N$14:$N$25,[8]База!$N$27:$N$31,[8]База!$J$27:$K$31,[8]База!$F$27:$H$31,[8]База!$F$33:$H$37</definedName>
    <definedName name="P2_SCOPE_SAVE2" hidden="1">#REF!,#REF!,#REF!,#REF!,#REF!,#REF!</definedName>
    <definedName name="P2_SCOPE_SV_PRT" hidden="1">#REF!,#REF!,#REF!,#REF!,#REF!,#REF!,#REF!</definedName>
    <definedName name="P2_T1_Protect" hidden="1">#REF!,#REF!,#REF!,#REF!,#REF!,#REF!</definedName>
    <definedName name="P2_T4_Protect" hidden="1">#REF!,#REF!,#REF!,#REF!,#REF!,#REF!,#REF!,#REF!,#REF!</definedName>
    <definedName name="P3_dip" hidden="1">[6]FST5!$G$143:$G$145,[6]FST5!$G$214:$G$217,[6]FST5!$G$219:$G$224,[6]FST5!$G$226,[6]FST5!$G$228,[6]FST5!$G$230,[6]FST5!$G$232,[6]FST5!$G$197:$G$212</definedName>
    <definedName name="P3_SC22" hidden="1">#REF!,#REF!,#REF!,#REF!,#REF!,#REF!</definedName>
    <definedName name="P3_SCOPE_F1_PRT" hidden="1">[8]База!$E$16:$E$17,[8]База!$C$4:$D$4,[8]База!$C$7:$E$10,[8]База!$A$11:$E$11</definedName>
    <definedName name="P3_SCOPE_FULL_LOAD" hidden="1">#REF!,#REF!,#REF!,#REF!,#REF!,#REF!</definedName>
    <definedName name="P3_SCOPE_IND" hidden="1">#REF!,#REF!,#REF!,#REF!,#REF!</definedName>
    <definedName name="P3_SCOPE_IND2" hidden="1">#REF!,#REF!,#REF!,#REF!,#REF!</definedName>
    <definedName name="P3_SCOPE_NOTIND" hidden="1">#REF!,#REF!,#REF!,#REF!,#REF!,#REF!,#REF!</definedName>
    <definedName name="P3_SCOPE_NotInd2" hidden="1">#REF!,#REF!,#REF!,#REF!,#REF!,#REF!,#REF!</definedName>
    <definedName name="P3_SCOPE_NotInt" hidden="1">#REF!,#REF!,#REF!,#REF!,#REF!,#REF!</definedName>
    <definedName name="P3_SCOPE_PER_PRT" hidden="1">[8]База!$J$33:$K$37,[8]База!$N$33:$N$37,[8]База!$F$39:$H$43,[8]База!$J$39:$K$43,[8]База!$N$39:$N$43</definedName>
    <definedName name="P3_SCOPE_SV_PRT" hidden="1">#REF!,#REF!,#REF!,#REF!,#REF!,#REF!,#REF!</definedName>
    <definedName name="P3_T1_Protect" hidden="1">#REF!,#REF!,#REF!,#REF!,#REF!</definedName>
    <definedName name="P4_dip" hidden="1">[6]FST5!$G$70:$G$75,[6]FST5!$G$77:$G$78,[6]FST5!$G$80:$G$83,[6]FST5!$G$85,[6]FST5!$G$87:$G$91,[6]FST5!$G$93,[6]FST5!$G$95:$G$97,[6]FST5!$G$52:$G$68</definedName>
    <definedName name="P4_SCOPE_F1_PRT" hidden="1">[8]База!$C$13:$E$13,[8]База!$A$14:$E$14,[8]База!$C$23:$C$50,[8]База!$C$54:$C$95</definedName>
    <definedName name="P4_SCOPE_FULL_LOAD" hidden="1">#REF!,#REF!,#REF!,#REF!,#REF!,#REF!</definedName>
    <definedName name="P4_SCOPE_IND" hidden="1">#REF!,#REF!,#REF!,#REF!,#REF!</definedName>
    <definedName name="P4_SCOPE_IND2" hidden="1">#REF!,#REF!,#REF!,#REF!,#REF!,#REF!</definedName>
    <definedName name="P4_SCOPE_NOTIND" hidden="1">#REF!,#REF!,#REF!,#REF!,#REF!,#REF!,#REF!</definedName>
    <definedName name="P4_SCOPE_NotInd2" hidden="1">#REF!,#REF!,#REF!,#REF!,#REF!,#REF!,#REF!</definedName>
    <definedName name="P4_SCOPE_PER_PRT" hidden="1">[8]База!$F$45:$H$49,[8]База!$J$45:$K$49,[8]База!$N$45:$N$49,[8]База!$F$53:$G$64,[8]База!$H$54:$H$58</definedName>
    <definedName name="P4_T1_Protect" hidden="1">#REF!,#REF!,#REF!,#REF!,#REF!,#REF!</definedName>
    <definedName name="P5_SCOPE_FULL_LOAD" hidden="1">#REF!,#REF!,#REF!,#REF!,#REF!,#REF!</definedName>
    <definedName name="P5_SCOPE_NOTIND" hidden="1">#REF!,#REF!,#REF!,#REF!,#REF!,#REF!,#REF!</definedName>
    <definedName name="P5_SCOPE_NotInd2" hidden="1">#REF!,#REF!,#REF!,#REF!,#REF!,#REF!,#REF!</definedName>
    <definedName name="P5_SCOPE_PER_PRT" hidden="1">[8]База!$H$60:$H$64,[8]База!$J$53:$J$64,[8]База!$K$54:$K$58,[8]База!$K$60:$K$64,[8]База!$N$53:$N$64</definedName>
    <definedName name="P5_T1_Protect" hidden="1">#REF!,#REF!,#REF!,#REF!,#REF!</definedName>
    <definedName name="P6_SCOPE_FULL_LOAD" hidden="1">#REF!,#REF!,#REF!,#REF!,#REF!,#REF!</definedName>
    <definedName name="P6_SCOPE_NOTIND" hidden="1">#REF!,#REF!,#REF!,#REF!,#REF!,#REF!,#REF!</definedName>
    <definedName name="P6_SCOPE_NotInd2" hidden="1">#REF!,#REF!,#REF!,#REF!,#REF!,#REF!,#REF!</definedName>
    <definedName name="P6_SCOPE_PER_PRT" hidden="1">[8]База!$F$66:$H$70,[8]База!$J$66:$K$70,[8]База!$N$66:$N$70,[8]База!$F$72:$H$76,[8]База!$J$72:$K$76</definedName>
    <definedName name="P6_T1_Protect" hidden="1">#REF!,#REF!,#REF!,#REF!,#REF!</definedName>
    <definedName name="P7_SCOPE_FULL_LOAD" hidden="1">#REF!,#REF!,#REF!,#REF!,#REF!,#REF!</definedName>
    <definedName name="P7_SCOPE_NOTIND" hidden="1">#REF!,#REF!,#REF!,#REF!,#REF!,#REF!</definedName>
    <definedName name="P7_SCOPE_NotInd2" hidden="1">#REF!,#REF!,#REF!,#REF!,#REF!,P1_SCOPE_NotInd2,P2_SCOPE_NotInd2,P3_SCOPE_NotInd2</definedName>
    <definedName name="P7_SCOPE_PER_PRT" hidden="1">[8]База!$N$72:$N$76,[8]База!$F$78:$H$82,[8]База!$J$78:$K$82,[8]База!$N$78:$N$82,[8]База!$F$84:$H$88</definedName>
    <definedName name="P7_T1_Protect" hidden="1">#REF!,#REF!,#REF!,#REF!,#REF!</definedName>
    <definedName name="P8_SCOPE_FULL_LOAD" hidden="1">#REF!,#REF!,#REF!,#REF!,#REF!,#REF!</definedName>
    <definedName name="P8_SCOPE_NOTIND" hidden="1">#REF!,#REF!,#REF!,#REF!,#REF!,#REF!</definedName>
    <definedName name="P8_SCOPE_PER_PRT" hidden="1">[13]База!$J$84:$K$88,[13]База!$N$84:$N$88,[13]База!$F$14:$G$25,P1_SCOPE_PER_PRT,P2_SCOPE_PER_PRT,P3_SCOPE_PER_PRT,P4_SCOPE_PER_PRT</definedName>
    <definedName name="P8_T1_Protect" hidden="1">#REF!,#REF!,#REF!,#REF!,#REF!</definedName>
    <definedName name="P9_SCOPE_FULL_LOAD" hidden="1">#REF!,#REF!,#REF!,#REF!,#REF!,#REF!</definedName>
    <definedName name="P9_SCOPE_NotInd" hidden="1">#REF!,[1]!P1_SCOPE_NOTIND,[1]!P2_SCOPE_NOTIND,[1]!P3_SCOPE_NOTIND,[1]!P4_SCOPE_NOTIND,[1]!P5_SCOPE_NOTIND,[1]!P6_SCOPE_NOTIND,[1]!P7_SCOPE_NOTIND</definedName>
    <definedName name="P9_T1_Protect" hidden="1">#REF!,#REF!,#REF!,#REF!,#REF!</definedName>
    <definedName name="PORT_PrjPeriods">[4]Портфель!$A$27</definedName>
    <definedName name="PrjTariff">'[4]Исходные данные'!$D$15</definedName>
    <definedName name="SAPBEXrevision" hidden="1">1</definedName>
    <definedName name="SAPBEXsysID" hidden="1">"BW2"</definedName>
    <definedName name="SAPBEXwbID" hidden="1">"479GSPMTNK9HM4ZSIVE5K2SH6"</definedName>
    <definedName name="wrn" hidden="1">{"glc1",#N/A,FALSE,"GLC";"glc2",#N/A,FALSE,"GLC";"glc3",#N/A,FALSE,"GLC";"glc4",#N/A,FALSE,"GLC";"glc5",#N/A,FALSE,"GLC"}</definedName>
    <definedName name="wrn.Aging._.and._.Trend._.Analysis."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hidden="1">{"assets",#N/A,FALSE,"historicBS";"liab",#N/A,FALSE,"historicBS";"is",#N/A,FALSE,"historicIS";"ratios",#N/A,FALSE,"ratios"}</definedName>
    <definedName name="wrn.basicfin.2" hidden="1">{"assets",#N/A,FALSE,"historicBS";"liab",#N/A,FALSE,"historicBS";"is",#N/A,FALSE,"historicIS";"ratios",#N/A,FALSE,"ratios"}</definedName>
    <definedName name="wrn.glc." hidden="1">{"glcbs",#N/A,FALSE,"GLCBS";"glccsbs",#N/A,FALSE,"GLCCSBS";"glcis",#N/A,FALSE,"GLCIS";"glccsis",#N/A,FALSE,"GLCCSIS";"glcrat1",#N/A,FALSE,"GLC-ratios1"}</definedName>
    <definedName name="wrn.glcpromonte." hidden="1">{"glc1",#N/A,FALSE,"GLC";"glc2",#N/A,FALSE,"GLC";"glc3",#N/A,FALSE,"GLC";"glc4",#N/A,FALSE,"GLC";"glc5",#N/A,FALSE,"GLC"}</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hidden="1">{#N/A,#N/A,TRUE,"Лист1";#N/A,#N/A,TRUE,"Лист2";#N/A,#N/A,TRUE,"Лист3"}</definedName>
    <definedName name="а" hidden="1">{"glc1",#N/A,FALSE,"GLC";"glc2",#N/A,FALSE,"GLC";"glc3",#N/A,FALSE,"GLC";"glc4",#N/A,FALSE,"GLC";"glc5",#N/A,FALSE,"GLC"}</definedName>
    <definedName name="апап" hidden="1">#REF!</definedName>
    <definedName name="вап" hidden="1">#REF!</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hidden="1">{#N/A,#N/A,TRUE,"Лист1";#N/A,#N/A,TRUE,"Лист2";#N/A,#N/A,TRUE,"Лист3"}</definedName>
    <definedName name="вс" hidden="1">{#N/A,#N/A,FALSE,"Aging Summary";#N/A,#N/A,FALSE,"Ratio Analysis";#N/A,#N/A,FALSE,"Test 120 Day Accts";#N/A,#N/A,FALSE,"Tickmarks"}</definedName>
    <definedName name="вуув" hidden="1">{#N/A,#N/A,TRUE,"Лист1";#N/A,#N/A,TRUE,"Лист2";#N/A,#N/A,TRUE,"Лист3"}</definedName>
    <definedName name="грприрцфв00ав98" hidden="1">{#N/A,#N/A,TRUE,"Лист1";#N/A,#N/A,TRUE,"Лист2";#N/A,#N/A,TRUE,"Лист3"}</definedName>
    <definedName name="грфинцкавг98Х" hidden="1">{#N/A,#N/A,TRUE,"Лист1";#N/A,#N/A,TRUE,"Лист2";#N/A,#N/A,TRUE,"Лист3"}</definedName>
    <definedName name="гшгш" hidden="1">{#N/A,#N/A,TRUE,"Лист1";#N/A,#N/A,TRUE,"Лист2";#N/A,#N/A,TRUE,"Лист3"}</definedName>
    <definedName name="д" hidden="1">#REF!</definedName>
    <definedName name="дд" hidden="1">#REF!</definedName>
    <definedName name="дддд" hidden="1">#REF!</definedName>
    <definedName name="и" hidden="1">{"glc1",#N/A,FALSE,"GLC";"glc2",#N/A,FALSE,"GLC";"glc3",#N/A,FALSE,"GLC";"glc4",#N/A,FALSE,"GLC";"glc5",#N/A,FALSE,"GLC"}</definedName>
    <definedName name="индцкавг98" hidden="1">{#N/A,#N/A,TRUE,"Лист1";#N/A,#N/A,TRUE,"Лист2";#N/A,#N/A,TRUE,"Лист3"}</definedName>
    <definedName name="кеппппппппппп" hidden="1">{#N/A,#N/A,TRUE,"Лист1";#N/A,#N/A,TRUE,"Лист2";#N/A,#N/A,TRUE,"Лист3"}</definedName>
    <definedName name="лщжо" hidden="1">{#N/A,#N/A,TRUE,"Лист1";#N/A,#N/A,TRUE,"Лист2";#N/A,#N/A,TRUE,"Лист3"}</definedName>
    <definedName name="НЗС_2017_нов" hidden="1">#REF!</definedName>
    <definedName name="ншш" hidden="1">{#N/A,#N/A,TRUE,"Лист1";#N/A,#N/A,TRUE,"Лист2";#N/A,#N/A,TRUE,"Лист3"}</definedName>
    <definedName name="о" hidden="1">{#N/A,#N/A,TRUE,"Лист1";#N/A,#N/A,TRUE,"Лист2";#N/A,#N/A,TRUE,"Лист3"}</definedName>
    <definedName name="пр" hidden="1">#REF!</definedName>
    <definedName name="прибыль3" hidden="1">{#N/A,#N/A,TRUE,"Лист1";#N/A,#N/A,TRUE,"Лист2";#N/A,#N/A,TRUE,"Лист3"}</definedName>
    <definedName name="рис1" hidden="1">{#N/A,#N/A,TRUE,"Лист1";#N/A,#N/A,TRUE,"Лист2";#N/A,#N/A,TRUE,"Лист3"}</definedName>
    <definedName name="рл" hidden="1">{"glc1",#N/A,FALSE,"GLC";"glc2",#N/A,FALSE,"GLC";"glc3",#N/A,FALSE,"GLC";"glc4",#N/A,FALSE,"GLC";"glc5",#N/A,FALSE,"GLC"}</definedName>
    <definedName name="ррр" hidden="1">{"glc1",#N/A,FALSE,"GLC";"glc2",#N/A,FALSE,"GLC";"glc3",#N/A,FALSE,"GLC";"glc4",#N/A,FALSE,"GLC";"glc5",#N/A,FALSE,"GLC"}</definedName>
    <definedName name="тп" hidden="1">{#N/A,#N/A,TRUE,"Лист1";#N/A,#N/A,TRUE,"Лист2";#N/A,#N/A,TRUE,"Лист3"}</definedName>
    <definedName name="ТЭП2" hidden="1">{#N/A,#N/A,TRUE,"Лист1";#N/A,#N/A,TRUE,"Лист2";#N/A,#N/A,TRUE,"Лист3"}</definedName>
    <definedName name="укеееукеееееееееееееее" hidden="1">{#N/A,#N/A,TRUE,"Лист1";#N/A,#N/A,TRUE,"Лист2";#N/A,#N/A,TRUE,"Лист3"}</definedName>
    <definedName name="укеукеуеуе" hidden="1">{#N/A,#N/A,TRUE,"Лист1";#N/A,#N/A,TRUE,"Лист2";#N/A,#N/A,TRUE,"Лист3"}</definedName>
    <definedName name="ыапр" hidden="1">{#N/A,#N/A,TRUE,"Лист1";#N/A,#N/A,TRUE,"Лист2";#N/A,#N/A,TRUE,"Лист3"}</definedName>
    <definedName name="ыва" hidden="1">#REF!</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s>
  <calcPr calcId="145621"/>
</workbook>
</file>

<file path=xl/calcChain.xml><?xml version="1.0" encoding="utf-8"?>
<calcChain xmlns="http://schemas.openxmlformats.org/spreadsheetml/2006/main">
  <c r="T79" i="12" l="1"/>
  <c r="T78" i="12"/>
  <c r="V77" i="12"/>
  <c r="D38" i="9" l="1"/>
  <c r="F38" i="9"/>
  <c r="F34" i="9"/>
  <c r="E34" i="9"/>
  <c r="D34" i="9"/>
  <c r="F49" i="9"/>
  <c r="F52" i="9"/>
  <c r="V79" i="12"/>
  <c r="G78" i="12" l="1"/>
  <c r="G76" i="12"/>
  <c r="G31" i="12"/>
  <c r="R23" i="4"/>
  <c r="G48" i="12" l="1"/>
  <c r="G43" i="12"/>
  <c r="G38" i="12"/>
  <c r="G47" i="12"/>
  <c r="G39" i="12"/>
  <c r="V78" i="12" s="1"/>
  <c r="T77" i="12" l="1"/>
  <c r="G34" i="12"/>
  <c r="G33" i="12" s="1"/>
  <c r="P9" i="13"/>
  <c r="P24" i="13"/>
  <c r="K4" i="13"/>
  <c r="I3" i="13"/>
  <c r="N30" i="13"/>
  <c r="S30" i="13" s="1"/>
  <c r="M30" i="13"/>
  <c r="R30" i="13" s="1"/>
  <c r="G28" i="13"/>
  <c r="G31" i="13" s="1"/>
  <c r="F28" i="13"/>
  <c r="F31" i="13" s="1"/>
  <c r="E28" i="13"/>
  <c r="E31" i="13" s="1"/>
  <c r="D28" i="13"/>
  <c r="D31" i="13" s="1"/>
  <c r="N27" i="13"/>
  <c r="S27" i="13" s="1"/>
  <c r="M27" i="13"/>
  <c r="R27" i="13" s="1"/>
  <c r="N26" i="13"/>
  <c r="S26" i="13" s="1"/>
  <c r="M26" i="13"/>
  <c r="R26" i="13" s="1"/>
  <c r="N25" i="13"/>
  <c r="S25" i="13" s="1"/>
  <c r="M25" i="13"/>
  <c r="R25" i="13" s="1"/>
  <c r="N24" i="13"/>
  <c r="S24" i="13" s="1"/>
  <c r="M24" i="13"/>
  <c r="R24" i="13" s="1"/>
  <c r="N23" i="13"/>
  <c r="S23" i="13" s="1"/>
  <c r="M23" i="13"/>
  <c r="R23" i="13" s="1"/>
  <c r="N22" i="13"/>
  <c r="S22" i="13" s="1"/>
  <c r="M22" i="13"/>
  <c r="R22" i="13" s="1"/>
  <c r="S21" i="13"/>
  <c r="R21" i="13"/>
  <c r="N21" i="13"/>
  <c r="M21" i="13"/>
  <c r="N20" i="13"/>
  <c r="S20" i="13" s="1"/>
  <c r="M20" i="13"/>
  <c r="R20" i="13" s="1"/>
  <c r="R19" i="13"/>
  <c r="N19" i="13"/>
  <c r="S19" i="13" s="1"/>
  <c r="M19" i="13"/>
  <c r="N18" i="13"/>
  <c r="S18" i="13" s="1"/>
  <c r="M18" i="13"/>
  <c r="R18" i="13" s="1"/>
  <c r="N17" i="13"/>
  <c r="S17" i="13" s="1"/>
  <c r="M17" i="13"/>
  <c r="R17" i="13" s="1"/>
  <c r="N16" i="13"/>
  <c r="S16" i="13" s="1"/>
  <c r="M16" i="13"/>
  <c r="R16" i="13" s="1"/>
  <c r="S15" i="13"/>
  <c r="R15" i="13"/>
  <c r="N15" i="13"/>
  <c r="M15" i="13"/>
  <c r="N14" i="13"/>
  <c r="S14" i="13" s="1"/>
  <c r="M14" i="13"/>
  <c r="R14" i="13" s="1"/>
  <c r="R13" i="13"/>
  <c r="N13" i="13"/>
  <c r="S13" i="13" s="1"/>
  <c r="M13" i="13"/>
  <c r="P12" i="13"/>
  <c r="N12" i="13"/>
  <c r="S12" i="13" s="1"/>
  <c r="M12" i="13"/>
  <c r="R12" i="13" s="1"/>
  <c r="N11" i="13"/>
  <c r="S11" i="13" s="1"/>
  <c r="M11" i="13"/>
  <c r="R11" i="13" s="1"/>
  <c r="N10" i="13"/>
  <c r="S10" i="13" s="1"/>
  <c r="M10" i="13"/>
  <c r="R10" i="13" s="1"/>
  <c r="N9" i="13"/>
  <c r="M9" i="13"/>
  <c r="R9" i="13" s="1"/>
  <c r="R8" i="13"/>
  <c r="N8" i="13"/>
  <c r="S8" i="13" s="1"/>
  <c r="M8" i="13"/>
  <c r="Q7" i="13"/>
  <c r="Q28" i="13" s="1"/>
  <c r="Q31" i="13" s="1"/>
  <c r="O7" i="13"/>
  <c r="O28" i="13" s="1"/>
  <c r="O31" i="13" s="1"/>
  <c r="L7" i="13"/>
  <c r="L28" i="13" s="1"/>
  <c r="L31" i="13" s="1"/>
  <c r="J7" i="13"/>
  <c r="J28" i="13" s="1"/>
  <c r="J31" i="13" s="1"/>
  <c r="I7" i="13"/>
  <c r="I28" i="13" s="1"/>
  <c r="I31" i="13" s="1"/>
  <c r="H7" i="13"/>
  <c r="H28" i="13" s="1"/>
  <c r="H31" i="13" s="1"/>
  <c r="P4" i="13"/>
  <c r="P7" i="13" s="1"/>
  <c r="M4" i="13"/>
  <c r="R4" i="13" s="1"/>
  <c r="K7" i="13"/>
  <c r="K28" i="13" s="1"/>
  <c r="K31" i="13" s="1"/>
  <c r="M3" i="13"/>
  <c r="R3" i="13" s="1"/>
  <c r="N3" i="13"/>
  <c r="S3" i="13" s="1"/>
  <c r="M7" i="13" l="1"/>
  <c r="P28" i="13"/>
  <c r="P31" i="13" s="1"/>
  <c r="S9" i="13"/>
  <c r="N4" i="13"/>
  <c r="S4" i="13" s="1"/>
  <c r="M28" i="13"/>
  <c r="M31" i="13" s="1"/>
  <c r="R7" i="13"/>
  <c r="R28" i="13" s="1"/>
  <c r="R31" i="13" s="1"/>
  <c r="N7" i="13"/>
  <c r="N28" i="13" l="1"/>
  <c r="N31" i="13" s="1"/>
  <c r="S7" i="13"/>
  <c r="S28" i="13" s="1"/>
  <c r="S31" i="13" s="1"/>
  <c r="AH25" i="11" l="1"/>
  <c r="C25" i="5" l="1"/>
  <c r="J24" i="6" l="1"/>
  <c r="G24" i="6"/>
  <c r="F24" i="6"/>
  <c r="I24" i="6" s="1"/>
  <c r="J23" i="6"/>
  <c r="G23" i="6"/>
  <c r="F23" i="6"/>
  <c r="I23" i="6" s="1"/>
  <c r="J22" i="6"/>
  <c r="G22" i="6"/>
  <c r="F22" i="6"/>
  <c r="I22" i="6" s="1"/>
  <c r="H21" i="6"/>
  <c r="E21" i="6"/>
  <c r="D21" i="6"/>
  <c r="C21" i="6"/>
  <c r="P28" i="6" s="1"/>
  <c r="G21" i="6" l="1"/>
  <c r="O28" i="6"/>
  <c r="S28" i="6" s="1"/>
  <c r="J21" i="6"/>
  <c r="I21" i="6"/>
  <c r="P25" i="6"/>
  <c r="O25" i="6" s="1"/>
  <c r="T25" i="6" s="1"/>
  <c r="P26" i="6"/>
  <c r="O26" i="6" s="1"/>
  <c r="T26" i="6" s="1"/>
  <c r="X26" i="6" s="1"/>
  <c r="P27" i="6"/>
  <c r="O27" i="6" s="1"/>
  <c r="T27" i="6" s="1"/>
  <c r="F21" i="6"/>
  <c r="P23" i="6"/>
  <c r="O23" i="6" s="1"/>
  <c r="S23" i="6" s="1"/>
  <c r="P24" i="6"/>
  <c r="O24" i="6" s="1"/>
  <c r="S24" i="6" s="1"/>
  <c r="W24" i="6" s="1"/>
  <c r="S25" i="6"/>
  <c r="W25" i="6" s="1"/>
  <c r="S27" i="6"/>
  <c r="S26" i="6" l="1"/>
  <c r="W26" i="6" s="1"/>
  <c r="W23" i="6"/>
  <c r="W27" i="6"/>
  <c r="X27" i="6"/>
  <c r="T24" i="6"/>
  <c r="X24" i="6" s="1"/>
  <c r="W28" i="6"/>
  <c r="X25" i="6"/>
  <c r="T28" i="6"/>
  <c r="X28" i="6" s="1"/>
  <c r="T23" i="6"/>
  <c r="X23" i="6" s="1"/>
</calcChain>
</file>

<file path=xl/sharedStrings.xml><?xml version="1.0" encoding="utf-8"?>
<sst xmlns="http://schemas.openxmlformats.org/spreadsheetml/2006/main" count="3650" uniqueCount="702">
  <si>
    <t>Приложение  № _____</t>
  </si>
  <si>
    <t>к приказу Минэнерго России</t>
  </si>
  <si>
    <t>от «__» _____ 201_ г. №___</t>
  </si>
  <si>
    <t>Паспорт инвестиционного проекта</t>
  </si>
  <si>
    <t>ПАО "МРСК Северо-Запада"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</si>
  <si>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</si>
  <si>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</si>
  <si>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</si>
  <si>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</si>
  <si>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</si>
  <si>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</si>
  <si>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</si>
  <si>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</si>
  <si>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</si>
  <si>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</si>
  <si>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</si>
  <si>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</si>
  <si>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</si>
  <si>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</si>
  <si>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</si>
  <si>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</si>
  <si>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</si>
  <si>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</si>
  <si>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</si>
  <si>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</si>
  <si>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</si>
  <si>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</si>
  <si>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</si>
  <si>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</si>
  <si>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</si>
  <si>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Нет</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</si>
  <si>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</si>
  <si>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</si>
  <si>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</si>
  <si>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</si>
  <si>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</si>
  <si>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</si>
  <si>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</si>
  <si>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</si>
  <si>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</si>
  <si>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</si>
  <si>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</si>
  <si>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</si>
  <si>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</si>
  <si>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</si>
  <si>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</si>
  <si>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</si>
  <si>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</si>
  <si>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</si>
  <si>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</si>
  <si>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</si>
  <si>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</si>
  <si>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</si>
  <si>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</si>
  <si>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</si>
  <si>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</si>
  <si>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</si>
  <si>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</si>
  <si>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</si>
  <si>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</si>
  <si>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</si>
  <si>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</si>
  <si>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</si>
  <si>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</si>
  <si>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</si>
  <si>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</si>
  <si>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</si>
  <si>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</si>
  <si>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</si>
  <si>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</si>
  <si>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</si>
  <si>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</si>
  <si>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</si>
  <si>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</si>
  <si>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</si>
  <si>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</si>
  <si>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</si>
  <si>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</si>
  <si>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</si>
  <si>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</si>
  <si>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</si>
  <si>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</si>
  <si>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</si>
  <si>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</si>
  <si>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</si>
  <si>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</si>
  <si>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</si>
  <si>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</si>
  <si>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</si>
  <si>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</si>
  <si>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</si>
  <si>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</si>
  <si>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</si>
  <si>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</si>
  <si>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</si>
  <si>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</si>
  <si>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</si>
  <si>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</si>
  <si>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</si>
  <si>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</si>
  <si>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</si>
  <si>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</si>
  <si>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</si>
  <si>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</si>
  <si>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</si>
  <si>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</si>
  <si>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</si>
  <si>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</si>
  <si>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</si>
  <si>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</si>
  <si>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</si>
  <si>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</si>
  <si>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</si>
  <si>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</si>
  <si>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</si>
  <si>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</si>
  <si>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</si>
  <si>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</si>
  <si>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</si>
  <si>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</si>
  <si>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</si>
  <si>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</si>
  <si>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</si>
  <si>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</si>
  <si>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</si>
  <si>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</si>
  <si>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</si>
  <si>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</si>
  <si>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</si>
  <si>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</si>
  <si>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</si>
  <si>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</si>
  <si>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</si>
  <si>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</si>
  <si>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</si>
  <si>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</si>
  <si>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</si>
  <si>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</si>
  <si>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</si>
  <si>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</si>
  <si>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</si>
  <si>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</si>
  <si>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</si>
  <si>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</si>
  <si>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</si>
  <si>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</si>
  <si>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</si>
  <si>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</si>
  <si>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</si>
  <si>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</si>
  <si>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</si>
  <si>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</si>
  <si>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</si>
  <si>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</si>
  <si>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</si>
  <si>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</si>
  <si>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</si>
  <si>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</si>
  <si>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</si>
  <si>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</si>
  <si>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</si>
  <si>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</si>
  <si>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</si>
  <si>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</si>
  <si>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</si>
  <si>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</si>
  <si>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</si>
  <si>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</si>
  <si>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</si>
  <si>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</si>
  <si>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</si>
  <si>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</si>
  <si>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</si>
  <si>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</si>
  <si>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</si>
  <si>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</si>
  <si>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</si>
  <si>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</si>
  <si>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</si>
  <si>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</si>
  <si>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</si>
  <si>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</si>
  <si>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</si>
  <si>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</si>
  <si>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</si>
  <si>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</si>
  <si>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</si>
  <si>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</si>
  <si>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</si>
  <si>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</si>
  <si>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</si>
  <si>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</si>
  <si>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</si>
  <si>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</si>
  <si>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</si>
  <si>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</si>
  <si>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</si>
  <si>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</si>
  <si>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</si>
  <si>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</si>
  <si>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</si>
  <si>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</si>
  <si>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</si>
  <si>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</si>
  <si>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</si>
  <si>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</si>
  <si>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</si>
  <si>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</si>
  <si>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</si>
  <si>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</si>
  <si>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</si>
  <si>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</si>
  <si>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</si>
  <si>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</si>
  <si>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</si>
  <si>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</si>
  <si>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</si>
  <si>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</si>
  <si>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</si>
  <si>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</si>
  <si>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</si>
  <si>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</si>
  <si>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</si>
  <si>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</si>
  <si>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</si>
  <si>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</si>
  <si>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</si>
  <si>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</si>
  <si>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</si>
  <si>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</si>
  <si>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</si>
  <si>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</si>
  <si>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</si>
  <si>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</si>
  <si>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</si>
  <si>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</si>
  <si>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</si>
  <si>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</si>
  <si>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</si>
  <si>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</si>
  <si>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</si>
  <si>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</si>
  <si>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</si>
  <si>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</si>
  <si>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</si>
  <si>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</si>
  <si>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</si>
  <si>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</si>
  <si>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</si>
  <si>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</si>
  <si>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</si>
  <si>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</si>
  <si>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</si>
  <si>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</si>
  <si>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</si>
  <si>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</si>
  <si>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</si>
  <si>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</si>
  <si>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</si>
  <si>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</si>
  <si>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</si>
  <si>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</si>
  <si>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</si>
  <si>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</si>
  <si>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</si>
  <si>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</si>
  <si>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</si>
  <si>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</si>
  <si>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</si>
  <si>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</si>
  <si>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</si>
  <si>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</si>
  <si>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</si>
  <si>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</si>
  <si>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</si>
  <si>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</si>
  <si>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</si>
  <si>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</si>
  <si>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</si>
  <si>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</si>
  <si>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</si>
  <si>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</si>
  <si>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</si>
  <si>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</si>
  <si>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</si>
  <si>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</si>
  <si>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</si>
  <si>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</si>
  <si>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</si>
  <si>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</si>
  <si>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</si>
  <si>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</si>
  <si>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</si>
  <si>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</si>
  <si>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</si>
  <si>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</si>
  <si>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</si>
  <si>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</si>
  <si>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</si>
  <si>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</si>
  <si>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</si>
  <si>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</si>
  <si>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</si>
  <si>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</si>
  <si>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</si>
  <si>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</si>
  <si>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</si>
  <si>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</si>
  <si>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</si>
  <si>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</si>
  <si>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</si>
  <si>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</si>
  <si>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</si>
  <si>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</si>
  <si>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</si>
  <si>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</si>
  <si>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</si>
  <si>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</si>
  <si>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</si>
  <si>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</si>
  <si>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</si>
  <si>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</si>
  <si>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</si>
  <si>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</si>
  <si>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</si>
  <si>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</si>
  <si>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</si>
  <si>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</si>
  <si>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</si>
  <si>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</si>
  <si>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</si>
  <si>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</si>
  <si>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</si>
  <si>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</si>
  <si>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</si>
  <si>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</si>
  <si>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</si>
  <si>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</si>
  <si>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</si>
  <si>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</si>
  <si>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</si>
  <si>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</si>
  <si>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</si>
  <si>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</si>
  <si>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</si>
  <si>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</si>
  <si>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</si>
  <si>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</si>
  <si>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</si>
  <si>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</si>
  <si>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</si>
  <si>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</si>
  <si>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</si>
  <si>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</si>
  <si>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</si>
  <si>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</si>
  <si>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</si>
  <si>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</si>
  <si>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</si>
  <si>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</si>
  <si>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</si>
  <si>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</si>
  <si>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</si>
  <si>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</si>
  <si>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</si>
  <si>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</si>
  <si>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</si>
  <si>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</si>
  <si>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</si>
  <si>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</si>
  <si>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</si>
  <si>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</si>
  <si>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</si>
  <si>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</si>
  <si>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</si>
  <si>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</si>
  <si>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</si>
  <si>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</si>
  <si>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</si>
  <si>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</si>
  <si>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</si>
  <si>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</si>
  <si>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</si>
  <si>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</si>
  <si>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</si>
  <si>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</si>
  <si>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</si>
  <si>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</si>
  <si>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</si>
  <si>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</si>
  <si>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</si>
  <si>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</si>
  <si>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</si>
  <si>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</si>
  <si>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</si>
  <si>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</si>
  <si>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</si>
  <si>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</si>
  <si>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</si>
  <si>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</si>
  <si>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</si>
  <si>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</si>
  <si>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</si>
  <si>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</si>
  <si>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</si>
  <si>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</si>
  <si>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</si>
  <si>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</si>
  <si>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</si>
  <si>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</si>
  <si>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</si>
  <si>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</si>
  <si>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</si>
  <si>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</si>
  <si>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</si>
  <si>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</si>
  <si>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</si>
  <si>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</si>
  <si>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ВЛ 10 кВ яч.37Д ПС 110/35/10 кВ «Усогорск»</t>
  </si>
  <si>
    <t>ВЛ</t>
  </si>
  <si>
    <t>ВЛЗ</t>
  </si>
  <si>
    <t>дер/жб</t>
  </si>
  <si>
    <t>жб</t>
  </si>
  <si>
    <t>-</t>
  </si>
  <si>
    <t>Необходима реконструкция ВЛ с заменой провода на СИП</t>
  </si>
  <si>
    <t>Всего в том числе:</t>
  </si>
  <si>
    <t xml:space="preserve">экспертная оценка </t>
  </si>
  <si>
    <t>без отключений</t>
  </si>
  <si>
    <t>Ветровые нагрузки</t>
  </si>
  <si>
    <t>ВЛ-10 кВ яч.37Д ПС-35/10 кВ Кослан</t>
  </si>
  <si>
    <t>Акт №235 от 02.06.2016</t>
  </si>
  <si>
    <t>Несвоевременное выявление и устранение дефектов</t>
  </si>
  <si>
    <t>Акт №236 от 30.04.2015</t>
  </si>
  <si>
    <t>не влияет</t>
  </si>
  <si>
    <t xml:space="preserve">Акт технического освидетельствования 01.04.2016 б/н </t>
  </si>
  <si>
    <t>Повышение надежности электроснабжения потребителей Удорского района.</t>
  </si>
  <si>
    <t>Нет этапов</t>
  </si>
  <si>
    <t>31.11.2018</t>
  </si>
  <si>
    <t>I_007-55-1-01.32-1919</t>
  </si>
  <si>
    <t>_</t>
  </si>
  <si>
    <t>2.1. Услуги</t>
  </si>
  <si>
    <t>ПИР</t>
  </si>
  <si>
    <t>ПИР.Реконструкция ВЛ 10 кВ яч.37Д ПС 110/35/10 кВ «Усогорск» с заменой неизолированного провода на СИП протяженностью 16,27 км в Удорском районе;Реконструкция ВЛ 10 кВ яч.15Д ПС 35/10 кВ «Кослан» с заменой неизолированного провода на СИП протяженностью 5,320 км в Удорском районе;</t>
  </si>
  <si>
    <t>Филиал</t>
  </si>
  <si>
    <t>Укрупненный расчет</t>
  </si>
  <si>
    <t>ОЗЦ</t>
  </si>
  <si>
    <t>ВятЭнергоПроект</t>
  </si>
  <si>
    <t>b2b-mrsk.ru</t>
  </si>
  <si>
    <t>02.07.2018</t>
  </si>
  <si>
    <t>06.08.2018</t>
  </si>
  <si>
    <t>31.08.2018</t>
  </si>
  <si>
    <t>21.08.2018</t>
  </si>
  <si>
    <t>28.12.2018</t>
  </si>
  <si>
    <t>% от сметной стоимости проекта</t>
  </si>
  <si>
    <t>оплачено по договору, млн. руб.</t>
  </si>
  <si>
    <t>освоено по договору, млн. руб.</t>
  </si>
  <si>
    <t>Реконструкция ВЛ 10 кВ яч.37Д ПС 110/35/10 кВ «Усогорск» с заменой неизолированного провода на СИП протяженностью 16,585 км в Удорском районе</t>
  </si>
  <si>
    <t>Акт обследования технического состояния от 10.09.2017 б/н.</t>
  </si>
  <si>
    <t>Год 2016</t>
  </si>
  <si>
    <t>Год 2017</t>
  </si>
  <si>
    <t>Год 2018</t>
  </si>
  <si>
    <t>Год 2019</t>
  </si>
  <si>
    <t>Год 2020</t>
  </si>
  <si>
    <t>Год 2021</t>
  </si>
  <si>
    <t>Год 2022</t>
  </si>
  <si>
    <t>Год 2023</t>
  </si>
  <si>
    <t>Год 2024</t>
  </si>
  <si>
    <t>Год 2025</t>
  </si>
  <si>
    <t>Денежный поток на собственный капитал, руб</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</si>
  <si>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</si>
  <si>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</si>
  <si>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</si>
  <si>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</si>
  <si>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</si>
  <si>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</si>
  <si>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</si>
  <si>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</si>
  <si>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не требуется</t>
  </si>
  <si>
    <t>до 2 019 г.</t>
  </si>
  <si>
    <t>Филиал ПАО «МРСК Северо-Запада» в Республике Коми</t>
  </si>
  <si>
    <t>шт./комплекты</t>
  </si>
  <si>
    <t>га.</t>
  </si>
  <si>
    <t>т.у.</t>
  </si>
  <si>
    <t>протяженность, км</t>
  </si>
  <si>
    <t>площадь, м2</t>
  </si>
  <si>
    <t xml:space="preserve"> Цена договора, 
тыс. руб. 
(с НДС)</t>
  </si>
  <si>
    <t>м2</t>
  </si>
  <si>
    <t xml:space="preserve">Филиал ПАО «МРСК Северо-Запада» в республике Коми </t>
  </si>
  <si>
    <t>01.08.2018</t>
  </si>
  <si>
    <t>10.07.2019</t>
  </si>
  <si>
    <t>СМР</t>
  </si>
  <si>
    <t>Выполнение СМР по объекту: «Реконструкция ВЛ 10 кВ яч.37Д ПС 110/35/10 кВ «Усогорск» с заменой неизолированного провода на СИП протяженностью 16,585 км в Удорском районе»  (код ИПР – 007-55-1-01.32-1919) для нужд ПО «ЮЭС» филиала ПАО «МРСК Северо-Запада» «Комиэнерго»</t>
  </si>
  <si>
    <t>ДЗО</t>
  </si>
  <si>
    <t>Сводный сметный расчет</t>
  </si>
  <si>
    <t>ОК</t>
  </si>
  <si>
    <t>Энергия Севера</t>
  </si>
  <si>
    <t>АО "ЭЛЕКТРОМОНТАЖ"</t>
  </si>
  <si>
    <t>Roseltorg.ru</t>
  </si>
  <si>
    <t>01.05.2019</t>
  </si>
  <si>
    <t>31.07.2019</t>
  </si>
  <si>
    <t>06.08.2019</t>
  </si>
  <si>
    <t>31.10.2019</t>
  </si>
  <si>
    <t>01.10.2019</t>
  </si>
  <si>
    <t>ООО "Спецмонтаж"</t>
  </si>
  <si>
    <t>ООО "Регионстроймонтаж"</t>
  </si>
  <si>
    <t>ОАО "Минский электротехнический завод имени В.И. Козлова"</t>
  </si>
  <si>
    <t>ООО "МК 24"</t>
  </si>
  <si>
    <t>Сметная стоимость проекта в прогнозных ценах с НДС, млн. руб.</t>
  </si>
  <si>
    <t>объем заключенного договора в ценах  2019 года с НДС, млн. руб.</t>
  </si>
  <si>
    <t>объем заключенного договора в ценах  2018 года с НДС, млн. руб.</t>
  </si>
  <si>
    <t>Реконструкция ВЛ 10 кВ с переводом на провод СИП общей протяженностью 16,585 км</t>
  </si>
  <si>
    <t>ВЛ 10 кВ яч.37Д ПС 110/35/10 кВ «Усогорск» на деревянных и ж/б опорах, провод СИП, протяженность 16,585 км</t>
  </si>
  <si>
    <t xml:space="preserve">Удорский район </t>
  </si>
  <si>
    <t>3.8</t>
  </si>
  <si>
    <t>3.9</t>
  </si>
  <si>
    <t>3.10</t>
  </si>
  <si>
    <t>3.11</t>
  </si>
  <si>
    <t>4.8</t>
  </si>
  <si>
    <t>4.9</t>
  </si>
  <si>
    <t>4.10</t>
  </si>
  <si>
    <t>4.11</t>
  </si>
  <si>
    <t>5.7</t>
  </si>
  <si>
    <t>5.8</t>
  </si>
  <si>
    <t>5.9</t>
  </si>
  <si>
    <t>5.10</t>
  </si>
  <si>
    <t>7.6</t>
  </si>
  <si>
    <t>7.7</t>
  </si>
  <si>
    <t>7.8</t>
  </si>
  <si>
    <t>7.9</t>
  </si>
  <si>
    <t>Замена линий электропередачи:
16,585 	Км(СН2 (6-10кВ))	2020 г.;
Оценка изменения средней продолжительности прекращения передачи электрической энергии потребителям услуг:
-0,00484294 		2021 г.;
-0,00484294 		2022 г.;
-0,00484294 		2023 г.;
-0,00484294 		2024 г.;
-0,00484294 		2025 г.;
Оценка изменения средней частоты прекращения передачи электрической энергии потребителям услуг:
-0,000027144 		2021 г.;
-0,000027144 		2022 г.;
-0,000027144 		2023 г.;
-0,000027144 		2024 г.;
-0,000027144 		2025 г.;</t>
  </si>
  <si>
    <t>"+" (Приказ от 29.12.2018 №385)</t>
  </si>
  <si>
    <t xml:space="preserve">закупка осуществлялась на несколько ИП:007-55-1-01.32-1920 </t>
  </si>
  <si>
    <t>2.2. Оборудование, прочие товары</t>
  </si>
  <si>
    <t>Поставки</t>
  </si>
  <si>
    <t>Поставка самонесущего изолированного провода (СИП-3) на напряжение до 35 кВ по объектам инвестиционной программы КП 007-55-1-01.32-1920 «Реконструкция ВЛ 10 кВ яч.15Д ПС 35/10 кВ «Кослан» с заменой неизолированного провода на СИП протяженностью 5,326 км в Удорском районе», КП 007-55-1-01.32-1919 «Реконструкция ВЛ 10 кВ яч.37Д ПС 110/35/10 кВ «Усогорск» с заменой неизолированного провода на СИП протяженностью 16,585 км в Удорском районе для нужд филиала ПАО «МРСК Северо-Запада» «Комиэнерго» (ИП 007-55-1-01.32-1920, 007-55-1-01.32-1919)»</t>
  </si>
  <si>
    <t>Мониторинг цен рынка</t>
  </si>
  <si>
    <t>ОЗК</t>
  </si>
  <si>
    <t>Балтийская кабельная компания</t>
  </si>
  <si>
    <t>ООО "Торговый дом Людиновокабель"</t>
  </si>
  <si>
    <t>01.04.2019</t>
  </si>
  <si>
    <t>20.05.2019</t>
  </si>
  <si>
    <t>28.05.2019</t>
  </si>
  <si>
    <t>19.06.2019</t>
  </si>
  <si>
    <t>30.06.2019</t>
  </si>
  <si>
    <t>30.09.2019</t>
  </si>
  <si>
    <t>31.08.2019</t>
  </si>
  <si>
    <t>ООО "РЫБИНСККАБЕЛЬ"</t>
  </si>
  <si>
    <t>ООО "СИП кабель"</t>
  </si>
  <si>
    <t>ООО ТД "Уральский кабель"</t>
  </si>
  <si>
    <t xml:space="preserve">  "ООО "ГК ЭНЕРГОКОМПЛЕКТ МФ"</t>
  </si>
  <si>
    <t>ООО "Камский кабель"</t>
  </si>
  <si>
    <t>21.05.2019</t>
  </si>
  <si>
    <t>10.06.2019</t>
  </si>
  <si>
    <t>27.03.2020</t>
  </si>
  <si>
    <t>33,883 млн.руб. с НДС</t>
  </si>
  <si>
    <t>29,895 млн.руб. без НДС</t>
  </si>
  <si>
    <t>км: ввод -  16,585(0)</t>
  </si>
  <si>
    <t>Приказ об утверждении ПСД № 385 от 29.12.2018</t>
  </si>
  <si>
    <t>- по договорам подряда (в разбивке по каждому подрядчику и по договорам):</t>
  </si>
  <si>
    <t>договор на ПИР от 21.08.2018 № 164/18-Ю подрядчик ООО "ВятЭнергоПроект"</t>
  </si>
  <si>
    <t>договор на СМР от 06.08.2019 № 149/19-ю подрядчик АО "Электромонтаж"</t>
  </si>
  <si>
    <t>- по договорам поставки основного оборудования (в разбивке по каждому поставщику и по договорам):</t>
  </si>
  <si>
    <t>договор Поставки от 10.07.2019 № 139/19-ю поставщик ООО "ТД Людиновокабель"</t>
  </si>
  <si>
    <t>- по прочим договорам</t>
  </si>
  <si>
    <t>ФОТ (служба заказчика-застройщика, строительный контроль)</t>
  </si>
  <si>
    <t>объем заключенного договора в ценах   года с НДС, млн. руб.</t>
  </si>
  <si>
    <t>Капитализируемые проценты</t>
  </si>
  <si>
    <t>Затраты на выполнение работ хозяйственным способом (ПИР, СМР)</t>
  </si>
  <si>
    <t>Материалы и оборудование со склада</t>
  </si>
  <si>
    <t>- СМР, %</t>
  </si>
  <si>
    <t>- поставка основного оборудования, %</t>
  </si>
  <si>
    <t>- разработка проектной документации и рабочей документации, %</t>
  </si>
  <si>
    <t>ООО "ВятЭнергоПроект" , ПИР , Выполнение проектно-изыскательских работ , 21.08.2018 , 164/18-Ю</t>
  </si>
  <si>
    <t>АО "Электромонтаж" , СМР , Выполнение строительно-монтажных работ , 06.08.2019 , 149/19-ю</t>
  </si>
  <si>
    <t>ООО "ТД Людиновокабель" , Поставки , Поставка оборудования , 10.07.2019 , 139/19-ю</t>
  </si>
  <si>
    <t>- строительный персонал</t>
  </si>
  <si>
    <t>- монтажный персонал</t>
  </si>
  <si>
    <t>- дата поставки</t>
  </si>
  <si>
    <t>- задержки в поставке</t>
  </si>
  <si>
    <t>- причины задержек</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</si>
  <si>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</si>
  <si>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</si>
  <si>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</si>
  <si>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</si>
  <si>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</si>
  <si>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Освоение</t>
  </si>
  <si>
    <t>Финансирование</t>
  </si>
  <si>
    <t>КЗ на 01.01.2020</t>
  </si>
  <si>
    <t>КЗ на 01.09.2020</t>
  </si>
  <si>
    <t>ВСЕГО</t>
  </si>
  <si>
    <t>на 01.09.2020</t>
  </si>
  <si>
    <t>Договор № 164/18-Ю от 21.08.2018</t>
  </si>
  <si>
    <t>Механизированная колонна 24</t>
  </si>
  <si>
    <t>Договор № 146/19-ю от 06.08.2019</t>
  </si>
  <si>
    <t>ИТОГО по договору</t>
  </si>
  <si>
    <t>Материалы</t>
  </si>
  <si>
    <t>ООО "ТД Людиновокабель"</t>
  </si>
  <si>
    <t>Договор № 139/19-ю от 10.07.2019</t>
  </si>
  <si>
    <t>По приложению 24</t>
  </si>
  <si>
    <t>007-55-1-01.32-1919</t>
  </si>
  <si>
    <t>ВЛ 10 кВ яч.37Д ПС 110/35/10 кВ «Усогорск» 16,585 км</t>
  </si>
  <si>
    <t>заключенны договорs</t>
  </si>
  <si>
    <t>оплачено</t>
  </si>
  <si>
    <t>освоено</t>
  </si>
  <si>
    <t xml:space="preserve">Реконструкция линий электропередачи </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</si>
  <si>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t>
  </si>
  <si>
    <t>Год раскрытия информации: 2 021 год</t>
  </si>
  <si>
    <t>З</t>
  </si>
  <si>
    <t xml:space="preserve"> </t>
  </si>
  <si>
    <t>Год раскрытия информации: 2021 год</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</si>
  <si>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</si>
  <si>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</si>
  <si>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</si>
  <si>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</si>
  <si>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факт 2015 года </t>
  </si>
  <si>
    <t xml:space="preserve">Факт </t>
  </si>
  <si>
    <t xml:space="preserve">Предложение по корректировке </t>
  </si>
  <si>
    <t xml:space="preserve"> по состоянию на 01.01.2015</t>
  </si>
  <si>
    <t>по состоянию на 01.01.2021</t>
  </si>
  <si>
    <t xml:space="preserve">
План</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</si>
  <si>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</si>
  <si>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</si>
  <si>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</si>
  <si>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</si>
  <si>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</si>
  <si>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</si>
  <si>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</si>
  <si>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</si>
  <si>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</si>
  <si>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</si>
  <si>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</si>
  <si>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</si>
  <si>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</si>
  <si>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</si>
  <si>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</si>
  <si>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</si>
  <si>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</si>
  <si>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</si>
  <si>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</si>
  <si>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</si>
  <si>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</si>
  <si>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</si>
  <si>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</si>
  <si>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</si>
  <si>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</si>
  <si>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</si>
  <si>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</si>
  <si>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</si>
  <si>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</si>
  <si>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</si>
  <si>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</si>
  <si>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</si>
  <si>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</si>
  <si>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</si>
  <si>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</si>
  <si>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</si>
  <si>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</si>
  <si>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</si>
  <si>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</si>
  <si>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</si>
  <si>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</si>
  <si>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</si>
  <si>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</si>
  <si>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</si>
  <si>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</si>
  <si>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</si>
  <si>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</si>
  <si>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</si>
  <si>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</si>
  <si>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33,88306854</t>
  </si>
  <si>
    <t>0</t>
  </si>
  <si>
    <t>2,13934040</t>
  </si>
  <si>
    <t>1,06512514</t>
  </si>
  <si>
    <t>6,57286200</t>
  </si>
  <si>
    <t>8,70187202</t>
  </si>
  <si>
    <t>24,11607138</t>
  </si>
  <si>
    <t>28,14450287</t>
  </si>
  <si>
    <t>18,37750571</t>
  </si>
  <si>
    <t xml:space="preserve"> платы за технологическое присоединение</t>
  </si>
  <si>
    <t>5,73856567</t>
  </si>
  <si>
    <t>29,89458706</t>
  </si>
  <si>
    <t>1,83721208</t>
  </si>
  <si>
    <t>1,63798714</t>
  </si>
  <si>
    <t>6,56027358</t>
  </si>
  <si>
    <t>13,22165831</t>
  </si>
  <si>
    <t>15,03494161</t>
  </si>
  <si>
    <t>1,55586200</t>
  </si>
  <si>
    <t>1,67849069</t>
  </si>
  <si>
    <t>19,94240742</t>
  </si>
  <si>
    <t>3,50588795</t>
  </si>
  <si>
    <t>11,13702070</t>
  </si>
  <si>
    <t>8,80538672</t>
  </si>
  <si>
    <t>1,44166792</t>
  </si>
  <si>
    <t>8,39631764</t>
  </si>
  <si>
    <t>0,15872139</t>
  </si>
  <si>
    <t>0,08212514</t>
  </si>
  <si>
    <t>1,61271771</t>
  </si>
  <si>
    <t>2,08463761</t>
  </si>
  <si>
    <t>6,22955489</t>
  </si>
  <si>
    <t xml:space="preserve"> Постановка объектов электросетевого хозяйства под напряжение:</t>
  </si>
  <si>
    <t>16,585</t>
  </si>
  <si>
    <t>Реализация ИП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</si>
</sst>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3" formatCode="_-* #,##0.00\ _₽_-;\-* #,##0.00\ _₽_-;_-* &quot;-&quot;??\ _₽_-;_-@_-"/>
    <numFmt numFmtId="164" formatCode="_-* #,##0.00_-;\-* #,##0.00_-;_-* &quot;-&quot;??_-;_-@_-"/>
    <numFmt numFmtId="165" formatCode="0.000"/>
    <numFmt numFmtId="166" formatCode="0.00000"/>
    <numFmt numFmtId="167" formatCode="0.000000"/>
    <numFmt numFmtId="168" formatCode="0.0000000"/>
    <numFmt numFmtId="169" formatCode="#,##0.00000"/>
    <numFmt numFmtId="170" formatCode="#,##0.0"/>
    <numFmt numFmtId="171" formatCode="0.0"/>
    <numFmt numFmtId="172" formatCode="0&quot; %&quot;"/>
    <numFmt numFmtId="173" formatCode="#,##0.000"/>
    <numFmt numFmtId="174" formatCode="0.00000000"/>
    <numFmt numFmtId="176" formatCode="#,##0.0000"/>
    <numFmt numFmtId="177" formatCode="0.000000000"/>
    <numFmt numFmtId="178" formatCode="0.00&quot;%&quot;"/>
    <numFmt numFmtId="179" formatCode="#,##0.00_ ;\-#,##0.00\ "/>
    <numFmt numFmtId="180" formatCode="_-* #,##0.000000_-;\-* #,##0.000000_-;_-* &quot;-&quot;??_-;_-@_-"/>
    <numFmt numFmtId="181" formatCode="_-* #,##0.000_-;\-* #,##0.000_-;_-* &quot;-&quot;??_-;_-@_-"/>
  </numFmts>
  <fonts count="2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rgb="FF000000"/>
      <name val="Calibri"/>
      <family val="2"/>
      <charset val="204"/>
      <scheme val="minor"/>
    </font>
    <font>
      <sz val="12"/>
      <color theme="1"/>
      <name val="Times New Roman"/>
      <family val="2"/>
    </font>
    <font>
      <sz val="12"/>
      <color theme="1"/>
      <name val="Calibri"/>
      <family val="2"/>
      <charset val="204"/>
      <scheme val="minor"/>
    </font>
    <font>
      <sz val="11"/>
      <color theme="1"/>
      <name val="Calibri"/>
      <family val="2"/>
      <charset val="204"/>
      <scheme val="minor"/>
    </font>
    <font>
      <sz val="12"/>
      <name val="Times New Roman"/>
      <family val="1"/>
      <charset val="204"/>
    </font>
    <font>
      <sz val="11"/>
      <color theme="1"/>
      <name val="Calibri"/>
      <family val="2"/>
      <scheme val="minor"/>
    </font>
    <font>
      <sz val="11"/>
      <color rgb="FF000000"/>
      <name val="SimSun"/>
      <family val="2"/>
      <charset val="204"/>
    </font>
    <font>
      <sz val="10"/>
      <name val="Arial Cyr"/>
      <charset val="204"/>
    </font>
    <font>
      <sz val="8"/>
      <name val="Arial"/>
      <family val="2"/>
    </font>
    <font>
      <sz val="11"/>
      <name val="Times New Roman"/>
      <family val="1"/>
    </font>
    <font>
      <sz val="11"/>
      <color theme="0"/>
      <name val="Calibri"/>
      <family val="2"/>
      <charset val="204"/>
      <scheme val="minor"/>
    </font>
    <font>
      <sz val="10"/>
      <color theme="0"/>
      <name val="Times New Roman"/>
      <family val="2"/>
    </font>
    <font>
      <sz val="11"/>
      <name val="Calibri"/>
      <family val="2"/>
      <charset val="204"/>
      <scheme val="minor"/>
    </font>
  </fonts>
  <fills count="3">
    <fill>
      <patternFill patternType="none"/>
    </fill>
    <fill>
      <patternFill patternType="gray125"/>
    </fill>
    <fill>
      <patternFill patternType="solid">
        <fgColor theme="0"/>
        <bgColor indexed="64"/>
      </patternFill>
    </fill>
  </fills>
  <borders count="41">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top style="thin">
        <color rgb="FF000000"/>
      </top>
      <bottom style="thin">
        <color indexed="64"/>
      </bottom>
      <diagonal/>
    </border>
    <border>
      <left/>
      <right style="thin">
        <color indexed="64"/>
      </right>
      <top style="thin">
        <color rgb="FF000000"/>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thin">
        <color rgb="FF000000"/>
      </bottom>
      <diagonal/>
    </border>
  </borders>
  <cellStyleXfs count="13">
    <xf numFmtId="0" fontId="0" fillId="0" borderId="0"/>
    <xf numFmtId="0" fontId="13" fillId="0" borderId="0"/>
    <xf numFmtId="0" fontId="12" fillId="0" borderId="0"/>
    <xf numFmtId="0" fontId="12" fillId="0" borderId="0"/>
    <xf numFmtId="0" fontId="14" fillId="0" borderId="0"/>
    <xf numFmtId="0" fontId="15" fillId="0" borderId="0"/>
    <xf numFmtId="0" fontId="16" fillId="0" borderId="0"/>
    <xf numFmtId="0" fontId="17" fillId="0" borderId="0"/>
    <xf numFmtId="0" fontId="17" fillId="0" borderId="0"/>
    <xf numFmtId="164" fontId="12" fillId="0" borderId="0" applyFont="0" applyFill="0" applyBorder="0" applyAlignment="0" applyProtection="0"/>
    <xf numFmtId="9" fontId="12" fillId="0" borderId="0" applyFont="0" applyFill="0" applyBorder="0" applyAlignment="0" applyProtection="0"/>
    <xf numFmtId="0" fontId="17" fillId="0" borderId="0"/>
    <xf numFmtId="0" fontId="17" fillId="0" borderId="0"/>
  </cellStyleXfs>
  <cellXfs count="249">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right" wrapText="1"/>
    </xf>
    <xf numFmtId="1" fontId="1" fillId="0" borderId="1" xfId="0" applyNumberFormat="1" applyFont="1" applyBorder="1" applyAlignment="1">
      <alignment horizontal="left" vertical="center" wrapText="1"/>
    </xf>
    <xf numFmtId="0" fontId="0" fillId="0" borderId="25" xfId="0" applyBorder="1" applyAlignment="1">
      <alignment horizontal="left" wrapText="1"/>
    </xf>
    <xf numFmtId="1" fontId="1" fillId="0" borderId="25" xfId="0" applyNumberFormat="1" applyFont="1" applyBorder="1" applyAlignment="1">
      <alignment horizontal="left" wrapText="1"/>
    </xf>
    <xf numFmtId="0" fontId="0" fillId="0" borderId="25" xfId="0" applyBorder="1" applyAlignment="1">
      <alignment horizontal="left"/>
    </xf>
    <xf numFmtId="0" fontId="1" fillId="0" borderId="25" xfId="0" applyNumberFormat="1" applyFont="1" applyBorder="1" applyAlignment="1">
      <alignment horizontal="left" wrapText="1"/>
    </xf>
    <xf numFmtId="0" fontId="0" fillId="0" borderId="25" xfId="0" applyFill="1" applyBorder="1" applyAlignment="1">
      <alignment horizontal="left" wrapText="1"/>
    </xf>
    <xf numFmtId="1" fontId="1" fillId="0" borderId="28" xfId="0" applyNumberFormat="1" applyFont="1" applyBorder="1" applyAlignment="1">
      <alignment horizontal="left" wrapText="1"/>
    </xf>
    <xf numFmtId="0" fontId="0" fillId="0" borderId="28" xfId="0" applyBorder="1" applyAlignment="1">
      <alignment horizontal="left"/>
    </xf>
    <xf numFmtId="0" fontId="9" fillId="0" borderId="28" xfId="0" applyFont="1" applyBorder="1" applyAlignment="1">
      <alignment wrapText="1"/>
    </xf>
    <xf numFmtId="0" fontId="9" fillId="0" borderId="28" xfId="0" applyFont="1" applyBorder="1"/>
    <xf numFmtId="1" fontId="1" fillId="0" borderId="29" xfId="0" applyNumberFormat="1" applyFont="1" applyBorder="1" applyAlignment="1">
      <alignment horizontal="left" wrapText="1"/>
    </xf>
    <xf numFmtId="0" fontId="0" fillId="0" borderId="29" xfId="0" applyBorder="1" applyAlignment="1">
      <alignment horizontal="left"/>
    </xf>
    <xf numFmtId="1" fontId="1" fillId="0" borderId="2" xfId="0" applyNumberFormat="1" applyFont="1" applyBorder="1" applyAlignment="1">
      <alignment horizontal="left" wrapText="1"/>
    </xf>
    <xf numFmtId="0" fontId="0" fillId="0" borderId="0" xfId="0" applyBorder="1" applyAlignment="1">
      <alignment horizontal="left"/>
    </xf>
    <xf numFmtId="0" fontId="1" fillId="0" borderId="0" xfId="0" applyFont="1" applyBorder="1" applyAlignment="1">
      <alignment horizontal="left" wrapText="1"/>
    </xf>
    <xf numFmtId="1" fontId="1" fillId="0" borderId="0" xfId="0" applyNumberFormat="1" applyFont="1" applyBorder="1" applyAlignment="1">
      <alignment horizontal="left" wrapText="1"/>
    </xf>
    <xf numFmtId="0" fontId="0" fillId="0" borderId="25" xfId="0" applyBorder="1" applyAlignment="1">
      <alignment horizontal="center" vertical="center"/>
    </xf>
    <xf numFmtId="1" fontId="1" fillId="0" borderId="25" xfId="0" applyNumberFormat="1" applyFont="1" applyBorder="1" applyAlignment="1">
      <alignment horizontal="center" vertical="center" wrapText="1"/>
    </xf>
    <xf numFmtId="165" fontId="0" fillId="0" borderId="25" xfId="0" applyNumberFormat="1" applyBorder="1" applyAlignment="1">
      <alignment horizontal="center" vertical="center"/>
    </xf>
    <xf numFmtId="165" fontId="1" fillId="0" borderId="25" xfId="0" applyNumberFormat="1" applyFont="1" applyBorder="1" applyAlignment="1">
      <alignment horizontal="left" wrapText="1"/>
    </xf>
    <xf numFmtId="167" fontId="11" fillId="0" borderId="25" xfId="0" applyNumberFormat="1" applyFont="1" applyBorder="1" applyAlignment="1">
      <alignment horizontal="center" vertical="center"/>
    </xf>
    <xf numFmtId="2" fontId="0" fillId="0" borderId="0" xfId="0" applyNumberFormat="1"/>
    <xf numFmtId="0" fontId="0" fillId="0" borderId="0" xfId="0" applyBorder="1" applyAlignment="1">
      <alignment horizontal="center" vertical="center"/>
    </xf>
    <xf numFmtId="166" fontId="11" fillId="0" borderId="0" xfId="0" applyNumberFormat="1" applyFont="1" applyBorder="1" applyAlignment="1">
      <alignment horizontal="center" vertical="center"/>
    </xf>
    <xf numFmtId="165" fontId="1" fillId="0" borderId="0" xfId="0" applyNumberFormat="1" applyFont="1" applyBorder="1" applyAlignment="1">
      <alignment horizontal="left" wrapText="1"/>
    </xf>
    <xf numFmtId="165" fontId="0" fillId="0" borderId="0" xfId="0" applyNumberFormat="1" applyBorder="1" applyAlignment="1">
      <alignment horizontal="center" vertical="center"/>
    </xf>
    <xf numFmtId="1" fontId="1" fillId="0" borderId="0" xfId="0" applyNumberFormat="1" applyFont="1" applyBorder="1" applyAlignment="1">
      <alignment horizontal="center" vertical="center" wrapText="1"/>
    </xf>
    <xf numFmtId="0" fontId="1" fillId="0" borderId="0" xfId="0" applyNumberFormat="1"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0" fontId="1" fillId="0" borderId="29" xfId="0" applyNumberFormat="1" applyFont="1" applyBorder="1" applyAlignment="1">
      <alignment horizontal="left" wrapText="1"/>
    </xf>
    <xf numFmtId="168" fontId="0" fillId="0" borderId="25" xfId="0" applyNumberFormat="1" applyBorder="1" applyAlignment="1">
      <alignment horizontal="center" vertical="center"/>
    </xf>
    <xf numFmtId="3" fontId="1" fillId="0" borderId="11" xfId="0" applyNumberFormat="1" applyFont="1" applyBorder="1" applyAlignment="1">
      <alignment horizontal="right" wrapText="1"/>
    </xf>
    <xf numFmtId="171"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3" fontId="1" fillId="0" borderId="1" xfId="0" applyNumberFormat="1" applyFont="1" applyBorder="1" applyAlignment="1">
      <alignment horizontal="center" vertical="center" wrapText="1"/>
    </xf>
    <xf numFmtId="1" fontId="2"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14" fontId="1" fillId="0" borderId="1" xfId="0" applyNumberFormat="1" applyFont="1" applyBorder="1" applyAlignment="1">
      <alignment horizontal="center" vertical="center" wrapText="1"/>
    </xf>
    <xf numFmtId="14" fontId="1" fillId="2" borderId="1" xfId="0" applyNumberFormat="1" applyFont="1" applyFill="1" applyBorder="1" applyAlignment="1">
      <alignment horizontal="center" vertical="center" wrapText="1"/>
    </xf>
    <xf numFmtId="14" fontId="1" fillId="0" borderId="1" xfId="0" applyNumberFormat="1" applyFont="1" applyFill="1" applyBorder="1" applyAlignment="1">
      <alignment horizontal="center" vertical="center" wrapText="1"/>
    </xf>
    <xf numFmtId="14" fontId="10" fillId="0" borderId="1" xfId="0" applyNumberFormat="1" applyFont="1" applyFill="1" applyBorder="1" applyAlignment="1">
      <alignment horizontal="center" vertical="center" wrapText="1"/>
    </xf>
    <xf numFmtId="14" fontId="1" fillId="0" borderId="2" xfId="0" applyNumberFormat="1" applyFont="1" applyFill="1" applyBorder="1" applyAlignment="1">
      <alignment horizontal="center" vertical="center"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3" xfId="0" applyFont="1" applyBorder="1" applyAlignment="1">
      <alignment horizontal="left" wrapText="1"/>
    </xf>
    <xf numFmtId="0" fontId="1" fillId="0" borderId="11" xfId="0" applyFont="1" applyBorder="1" applyAlignment="1">
      <alignment horizontal="left" wrapText="1"/>
    </xf>
    <xf numFmtId="170" fontId="1" fillId="0" borderId="12" xfId="0" applyNumberFormat="1" applyFont="1" applyBorder="1" applyAlignment="1">
      <alignment horizontal="right"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1" fontId="1" fillId="0" borderId="25" xfId="7" applyNumberFormat="1" applyFont="1" applyBorder="1" applyAlignment="1">
      <alignment horizontal="left" vertical="center" wrapText="1"/>
    </xf>
    <xf numFmtId="169" fontId="1" fillId="0" borderId="25" xfId="7" applyNumberFormat="1" applyFont="1" applyBorder="1" applyAlignment="1">
      <alignment horizontal="right" vertical="center" wrapText="1"/>
    </xf>
    <xf numFmtId="170" fontId="1" fillId="0" borderId="25" xfId="7" applyNumberFormat="1" applyFont="1" applyBorder="1" applyAlignment="1">
      <alignment horizontal="right" vertical="center" wrapText="1"/>
    </xf>
    <xf numFmtId="0" fontId="1" fillId="0" borderId="28" xfId="7" applyNumberFormat="1" applyFont="1" applyBorder="1" applyAlignment="1">
      <alignment horizontal="left" vertical="center" wrapText="1"/>
    </xf>
    <xf numFmtId="0" fontId="1" fillId="0" borderId="31" xfId="7" applyNumberFormat="1" applyFont="1" applyBorder="1" applyAlignment="1">
      <alignment horizontal="left" vertical="center" wrapText="1"/>
    </xf>
    <xf numFmtId="0" fontId="1" fillId="0" borderId="29" xfId="7" applyNumberFormat="1" applyFont="1" applyBorder="1" applyAlignment="1">
      <alignment horizontal="left" vertical="center" wrapText="1"/>
    </xf>
    <xf numFmtId="1" fontId="1" fillId="0" borderId="25" xfId="7" applyNumberFormat="1" applyFont="1" applyBorder="1" applyAlignment="1">
      <alignment horizontal="right" vertical="center" wrapText="1"/>
    </xf>
    <xf numFmtId="0" fontId="17" fillId="0" borderId="0" xfId="7"/>
    <xf numFmtId="0" fontId="1" fillId="0" borderId="25" xfId="7" applyNumberFormat="1" applyFont="1" applyBorder="1" applyAlignment="1">
      <alignment horizontal="center" vertical="center" wrapText="1"/>
    </xf>
    <xf numFmtId="0" fontId="1" fillId="0" borderId="25" xfId="7" applyNumberFormat="1" applyFont="1" applyBorder="1" applyAlignment="1">
      <alignment horizontal="left" vertical="center" wrapText="1"/>
    </xf>
    <xf numFmtId="0" fontId="18" fillId="0" borderId="25" xfId="8" applyNumberFormat="1" applyFont="1" applyBorder="1" applyAlignment="1">
      <alignment horizontal="left" vertical="center" wrapText="1"/>
    </xf>
    <xf numFmtId="165" fontId="1" fillId="0" borderId="25" xfId="7" applyNumberFormat="1" applyFont="1" applyBorder="1" applyAlignment="1">
      <alignment horizontal="right" vertical="center" wrapText="1"/>
    </xf>
    <xf numFmtId="1" fontId="1" fillId="0" borderId="25" xfId="7" applyNumberFormat="1" applyFont="1" applyBorder="1" applyAlignment="1">
      <alignment horizontal="center" vertical="center" wrapText="1"/>
    </xf>
    <xf numFmtId="173" fontId="1" fillId="0" borderId="25" xfId="7" applyNumberFormat="1" applyFont="1" applyBorder="1" applyAlignment="1">
      <alignment horizontal="right" vertical="center" wrapText="1"/>
    </xf>
    <xf numFmtId="176" fontId="1" fillId="0" borderId="25" xfId="7" applyNumberFormat="1" applyFont="1" applyBorder="1" applyAlignment="1">
      <alignment horizontal="right" vertical="center" wrapText="1"/>
    </xf>
    <xf numFmtId="3" fontId="1" fillId="0" borderId="25" xfId="7" applyNumberFormat="1" applyFont="1" applyBorder="1" applyAlignment="1">
      <alignment horizontal="right" vertical="center" wrapText="1"/>
    </xf>
    <xf numFmtId="0" fontId="0" fillId="0" borderId="25" xfId="0" applyBorder="1"/>
    <xf numFmtId="164" fontId="0" fillId="0" borderId="25" xfId="9" applyFont="1" applyBorder="1"/>
    <xf numFmtId="164" fontId="0" fillId="0" borderId="25" xfId="9" applyFont="1" applyFill="1" applyBorder="1"/>
    <xf numFmtId="43" fontId="0" fillId="0" borderId="25" xfId="9" applyNumberFormat="1" applyFont="1" applyFill="1" applyBorder="1"/>
    <xf numFmtId="179" fontId="0" fillId="0" borderId="25" xfId="9" applyNumberFormat="1" applyFont="1" applyBorder="1"/>
    <xf numFmtId="179" fontId="0" fillId="0" borderId="25" xfId="9" applyNumberFormat="1" applyFont="1" applyFill="1" applyBorder="1"/>
    <xf numFmtId="0" fontId="0" fillId="0" borderId="25" xfId="0" applyBorder="1" applyAlignment="1">
      <alignment wrapText="1"/>
    </xf>
    <xf numFmtId="0" fontId="0" fillId="0" borderId="25" xfId="0" applyFill="1" applyBorder="1"/>
    <xf numFmtId="164" fontId="0" fillId="0" borderId="25" xfId="0" applyNumberFormat="1" applyBorder="1"/>
    <xf numFmtId="43" fontId="0" fillId="0" borderId="0" xfId="0" applyNumberFormat="1"/>
    <xf numFmtId="164" fontId="0" fillId="0" borderId="0" xfId="9" applyFont="1"/>
    <xf numFmtId="164" fontId="0" fillId="0" borderId="0" xfId="9" applyFont="1" applyFill="1"/>
    <xf numFmtId="43" fontId="0" fillId="0" borderId="0" xfId="0" applyNumberFormat="1" applyFill="1"/>
    <xf numFmtId="0" fontId="0" fillId="0" borderId="0" xfId="0" applyAlignment="1">
      <alignment horizontal="right"/>
    </xf>
    <xf numFmtId="0" fontId="0" fillId="0" borderId="0" xfId="0" applyFill="1" applyAlignment="1">
      <alignment horizontal="left"/>
    </xf>
    <xf numFmtId="0" fontId="1" fillId="0" borderId="0" xfId="0" applyFont="1" applyFill="1" applyAlignment="1">
      <alignment horizontal="left"/>
    </xf>
    <xf numFmtId="0" fontId="0" fillId="0" borderId="0" xfId="0" applyFill="1"/>
    <xf numFmtId="177" fontId="0" fillId="0" borderId="0" xfId="0" applyNumberFormat="1" applyFill="1" applyAlignment="1">
      <alignment horizontal="left"/>
    </xf>
    <xf numFmtId="174" fontId="0" fillId="0" borderId="0" xfId="0" applyNumberFormat="1" applyFill="1" applyAlignment="1">
      <alignment horizontal="left"/>
    </xf>
    <xf numFmtId="174" fontId="19" fillId="0" borderId="0" xfId="0" applyNumberFormat="1" applyFont="1" applyFill="1" applyAlignment="1">
      <alignment horizontal="left"/>
    </xf>
    <xf numFmtId="10" fontId="20" fillId="0" borderId="0" xfId="10" applyNumberFormat="1" applyFont="1" applyFill="1" applyBorder="1" applyAlignment="1">
      <alignment horizontal="center" vertical="center" wrapText="1"/>
    </xf>
    <xf numFmtId="180" fontId="21" fillId="0" borderId="0" xfId="0" applyNumberFormat="1" applyFont="1" applyFill="1" applyAlignment="1">
      <alignment horizontal="left"/>
    </xf>
    <xf numFmtId="174" fontId="20" fillId="0" borderId="0" xfId="11" applyNumberFormat="1" applyFont="1" applyFill="1" applyBorder="1" applyAlignment="1">
      <alignment horizontal="center" vertical="center" wrapText="1"/>
    </xf>
    <xf numFmtId="181" fontId="21" fillId="0" borderId="0" xfId="0" applyNumberFormat="1" applyFont="1" applyFill="1" applyAlignment="1">
      <alignment horizontal="left"/>
    </xf>
    <xf numFmtId="0" fontId="1" fillId="0" borderId="1" xfId="0" applyFont="1" applyBorder="1" applyAlignment="1">
      <alignment horizontal="center" vertical="center" wrapText="1"/>
    </xf>
    <xf numFmtId="0" fontId="1" fillId="0" borderId="25" xfId="8" applyNumberFormat="1" applyFont="1" applyBorder="1" applyAlignment="1">
      <alignment horizontal="left" vertical="center" wrapText="1"/>
    </xf>
    <xf numFmtId="0" fontId="2" fillId="0" borderId="0" xfId="0" applyFont="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2" fillId="0" borderId="0" xfId="0" applyFont="1" applyAlignment="1">
      <alignment horizontal="center" vertical="center"/>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1" fontId="1" fillId="0" borderId="26" xfId="0" applyNumberFormat="1" applyFont="1" applyBorder="1" applyAlignment="1">
      <alignment horizontal="left" wrapText="1"/>
    </xf>
    <xf numFmtId="0" fontId="0" fillId="0" borderId="27" xfId="0" applyBorder="1" applyAlignment="1">
      <alignment horizontal="left"/>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0" xfId="0" applyFont="1" applyAlignment="1">
      <alignment horizontal="center" wrapText="1"/>
    </xf>
    <xf numFmtId="0" fontId="2" fillId="0" borderId="0" xfId="0" applyFont="1" applyAlignment="1">
      <alignment horizontal="left" wrapText="1"/>
    </xf>
    <xf numFmtId="0" fontId="1" fillId="0" borderId="7" xfId="0" applyFont="1" applyBorder="1" applyAlignment="1">
      <alignment horizontal="left" wrapText="1"/>
    </xf>
    <xf numFmtId="4" fontId="1" fillId="0" borderId="8" xfId="0" applyNumberFormat="1" applyFont="1" applyBorder="1" applyAlignment="1">
      <alignment horizontal="right" wrapText="1"/>
    </xf>
    <xf numFmtId="0" fontId="1" fillId="0" borderId="10" xfId="0" applyFont="1" applyBorder="1" applyAlignment="1">
      <alignment horizontal="left" wrapText="1"/>
    </xf>
    <xf numFmtId="1" fontId="1" fillId="0" borderId="8" xfId="0" applyNumberFormat="1" applyFont="1" applyBorder="1" applyAlignment="1">
      <alignment horizontal="right" wrapText="1"/>
    </xf>
    <xf numFmtId="0" fontId="1" fillId="0" borderId="8" xfId="0" applyFont="1" applyBorder="1" applyAlignment="1">
      <alignment horizontal="right" wrapText="1"/>
    </xf>
    <xf numFmtId="0" fontId="1" fillId="0" borderId="9" xfId="0" applyFont="1" applyBorder="1" applyAlignment="1">
      <alignment horizontal="left" wrapText="1"/>
    </xf>
    <xf numFmtId="0" fontId="1" fillId="0" borderId="8" xfId="0" applyFont="1" applyBorder="1" applyAlignment="1">
      <alignment horizontal="left" wrapText="1"/>
    </xf>
    <xf numFmtId="2" fontId="1" fillId="0" borderId="8" xfId="0" applyNumberFormat="1"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2" fillId="0" borderId="17" xfId="0" applyFont="1" applyBorder="1" applyAlignment="1">
      <alignment horizontal="left" wrapText="1"/>
    </xf>
    <xf numFmtId="0" fontId="1" fillId="0" borderId="0" xfId="0" applyFont="1" applyAlignment="1">
      <alignment horizontal="left" wrapText="1"/>
    </xf>
    <xf numFmtId="0" fontId="2" fillId="0" borderId="18"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4" fontId="1" fillId="0" borderId="1" xfId="0" applyNumberFormat="1" applyFont="1" applyBorder="1" applyAlignment="1">
      <alignment horizontal="right" wrapText="1"/>
    </xf>
    <xf numFmtId="3" fontId="1" fillId="0" borderId="12" xfId="0" applyNumberFormat="1" applyFont="1" applyBorder="1" applyAlignment="1">
      <alignment horizontal="righ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left" wrapText="1"/>
    </xf>
    <xf numFmtId="0" fontId="1" fillId="0" borderId="24" xfId="0" applyFont="1" applyBorder="1" applyAlignment="1">
      <alignment horizontal="left" wrapText="1"/>
    </xf>
    <xf numFmtId="0" fontId="1" fillId="0" borderId="30" xfId="7" applyNumberFormat="1" applyFont="1" applyBorder="1" applyAlignment="1">
      <alignment horizontal="left" vertical="center" wrapText="1"/>
    </xf>
    <xf numFmtId="0" fontId="1" fillId="0" borderId="35" xfId="7" applyNumberFormat="1" applyFont="1" applyBorder="1" applyAlignment="1">
      <alignment horizontal="left" vertical="center" wrapText="1"/>
    </xf>
    <xf numFmtId="0" fontId="1" fillId="0" borderId="0" xfId="7" applyNumberFormat="1" applyFont="1" applyAlignment="1">
      <alignment horizontal="left" vertical="center" wrapText="1"/>
    </xf>
    <xf numFmtId="0" fontId="1" fillId="0" borderId="36" xfId="7" applyNumberFormat="1" applyFont="1" applyBorder="1" applyAlignment="1">
      <alignment horizontal="left" vertical="center" wrapText="1"/>
    </xf>
    <xf numFmtId="0" fontId="1" fillId="0" borderId="37" xfId="7" applyNumberFormat="1" applyFont="1" applyBorder="1" applyAlignment="1">
      <alignment horizontal="left" vertical="center" wrapText="1"/>
    </xf>
    <xf numFmtId="0" fontId="1" fillId="0" borderId="38" xfId="7" applyNumberFormat="1" applyFont="1" applyBorder="1" applyAlignment="1">
      <alignment horizontal="left" vertical="center" wrapText="1"/>
    </xf>
    <xf numFmtId="0" fontId="1" fillId="0" borderId="39" xfId="7" applyNumberFormat="1" applyFont="1" applyBorder="1" applyAlignment="1">
      <alignment horizontal="left" vertical="center" wrapText="1"/>
    </xf>
    <xf numFmtId="0" fontId="1" fillId="0" borderId="32" xfId="7" applyNumberFormat="1" applyFont="1" applyBorder="1" applyAlignment="1">
      <alignment horizontal="left" vertical="center" wrapText="1"/>
    </xf>
    <xf numFmtId="0" fontId="1" fillId="0" borderId="33" xfId="7" applyNumberFormat="1" applyFont="1" applyBorder="1" applyAlignment="1">
      <alignment horizontal="left" vertical="center" wrapText="1"/>
    </xf>
    <xf numFmtId="3" fontId="1" fillId="0" borderId="30" xfId="7" applyNumberFormat="1" applyFont="1" applyBorder="1" applyAlignment="1">
      <alignment horizontal="right" vertical="center" wrapText="1"/>
    </xf>
    <xf numFmtId="0" fontId="1" fillId="0" borderId="32" xfId="7" applyNumberFormat="1" applyFont="1" applyBorder="1" applyAlignment="1">
      <alignment horizontal="right" vertical="center" wrapText="1"/>
    </xf>
    <xf numFmtId="0" fontId="1" fillId="0" borderId="33" xfId="7" applyNumberFormat="1" applyFont="1" applyBorder="1" applyAlignment="1">
      <alignment horizontal="right" vertical="center" wrapText="1"/>
    </xf>
    <xf numFmtId="169" fontId="1" fillId="0" borderId="30" xfId="7" applyNumberFormat="1" applyFont="1" applyBorder="1" applyAlignment="1">
      <alignment horizontal="right" vertical="center" wrapText="1"/>
    </xf>
    <xf numFmtId="1" fontId="1" fillId="0" borderId="30" xfId="7" applyNumberFormat="1" applyFont="1" applyBorder="1" applyAlignment="1">
      <alignment horizontal="left" vertical="center" wrapText="1"/>
    </xf>
    <xf numFmtId="1" fontId="1" fillId="0" borderId="30" xfId="7" applyNumberFormat="1" applyFont="1" applyBorder="1" applyAlignment="1">
      <alignment horizontal="right" vertical="center" wrapText="1"/>
    </xf>
    <xf numFmtId="1" fontId="1" fillId="0" borderId="30" xfId="7" applyNumberFormat="1" applyFont="1" applyBorder="1" applyAlignment="1">
      <alignment horizontal="center" vertical="center" wrapText="1"/>
    </xf>
    <xf numFmtId="0" fontId="1" fillId="0" borderId="32" xfId="7" applyNumberFormat="1" applyFont="1" applyBorder="1" applyAlignment="1">
      <alignment horizontal="center" vertical="center" wrapText="1"/>
    </xf>
    <xf numFmtId="0" fontId="1" fillId="0" borderId="33" xfId="7" applyNumberFormat="1" applyFont="1" applyBorder="1" applyAlignment="1">
      <alignment horizontal="center" vertical="center" wrapText="1"/>
    </xf>
    <xf numFmtId="165" fontId="1" fillId="0" borderId="30" xfId="7" applyNumberFormat="1" applyFont="1" applyBorder="1" applyAlignment="1">
      <alignment horizontal="right" vertical="center" wrapText="1"/>
    </xf>
    <xf numFmtId="0" fontId="1" fillId="0" borderId="30" xfId="7" applyNumberFormat="1" applyFont="1" applyBorder="1" applyAlignment="1">
      <alignment horizontal="center" vertical="center" wrapText="1"/>
    </xf>
    <xf numFmtId="0" fontId="1" fillId="0" borderId="25" xfId="7" applyNumberFormat="1" applyFont="1" applyBorder="1" applyAlignment="1">
      <alignment horizontal="left" vertical="center" wrapText="1"/>
    </xf>
    <xf numFmtId="0" fontId="1" fillId="0" borderId="34" xfId="7" applyNumberFormat="1" applyFont="1" applyBorder="1" applyAlignment="1">
      <alignment horizontal="center" vertical="center" wrapText="1"/>
    </xf>
    <xf numFmtId="0" fontId="1" fillId="0" borderId="35" xfId="7" applyNumberFormat="1" applyFont="1" applyBorder="1" applyAlignment="1">
      <alignment horizontal="center" vertical="center" wrapText="1"/>
    </xf>
    <xf numFmtId="0" fontId="1" fillId="0" borderId="25" xfId="7" applyNumberFormat="1" applyFont="1" applyBorder="1" applyAlignment="1">
      <alignment horizontal="center" vertical="center" wrapText="1"/>
    </xf>
    <xf numFmtId="0" fontId="7" fillId="0" borderId="2" xfId="0" applyFont="1" applyFill="1" applyBorder="1" applyAlignment="1">
      <alignment horizontal="left" wrapText="1"/>
    </xf>
    <xf numFmtId="0" fontId="1" fillId="0" borderId="2" xfId="0" applyFont="1" applyFill="1" applyBorder="1" applyAlignment="1">
      <alignment horizontal="center" wrapText="1"/>
    </xf>
    <xf numFmtId="0" fontId="1" fillId="0" borderId="22" xfId="0" applyFont="1" applyFill="1" applyBorder="1" applyAlignment="1">
      <alignment horizontal="center" wrapText="1"/>
    </xf>
    <xf numFmtId="0" fontId="1" fillId="0" borderId="0" xfId="0" applyFont="1" applyFill="1" applyAlignment="1">
      <alignment horizontal="center" wrapText="1"/>
    </xf>
    <xf numFmtId="0" fontId="1" fillId="0" borderId="23" xfId="0" applyFont="1" applyFill="1" applyBorder="1" applyAlignment="1">
      <alignment horizontal="center" wrapText="1"/>
    </xf>
    <xf numFmtId="0" fontId="1" fillId="0" borderId="5" xfId="0" applyFont="1" applyFill="1" applyBorder="1" applyAlignment="1">
      <alignment horizontal="center" wrapText="1"/>
    </xf>
    <xf numFmtId="0" fontId="1" fillId="0" borderId="40" xfId="0" applyFont="1" applyFill="1" applyBorder="1" applyAlignment="1">
      <alignment horizontal="center" wrapText="1"/>
    </xf>
    <xf numFmtId="0" fontId="1" fillId="0" borderId="6" xfId="0" applyFont="1" applyFill="1" applyBorder="1" applyAlignment="1">
      <alignment horizontal="center" wrapText="1"/>
    </xf>
    <xf numFmtId="0" fontId="7" fillId="0" borderId="4" xfId="0" applyFont="1" applyFill="1" applyBorder="1" applyAlignment="1">
      <alignment horizontal="left" wrapText="1"/>
    </xf>
    <xf numFmtId="0" fontId="7" fillId="0" borderId="3" xfId="0" applyFont="1" applyFill="1" applyBorder="1" applyAlignment="1">
      <alignment horizontal="left" wrapText="1"/>
    </xf>
    <xf numFmtId="0" fontId="1" fillId="0" borderId="1" xfId="0" applyFont="1" applyFill="1" applyBorder="1" applyAlignment="1">
      <alignment horizontal="center" wrapText="1"/>
    </xf>
    <xf numFmtId="0" fontId="8" fillId="0" borderId="1" xfId="0" applyFont="1" applyFill="1" applyBorder="1" applyAlignment="1">
      <alignment horizontal="left" wrapText="1"/>
    </xf>
    <xf numFmtId="0" fontId="7" fillId="0" borderId="1" xfId="0" applyFont="1" applyFill="1" applyBorder="1" applyAlignment="1">
      <alignment horizontal="left" wrapText="1"/>
    </xf>
    <xf numFmtId="0" fontId="2" fillId="0" borderId="1" xfId="0" applyFont="1" applyFill="1" applyBorder="1" applyAlignment="1">
      <alignment horizontal="center" wrapText="1"/>
    </xf>
    <xf numFmtId="174" fontId="1" fillId="0" borderId="1" xfId="0" applyNumberFormat="1" applyFont="1" applyFill="1" applyBorder="1" applyAlignment="1">
      <alignment horizontal="center" wrapText="1"/>
    </xf>
    <xf numFmtId="10" fontId="1" fillId="0" borderId="1" xfId="10" applyNumberFormat="1" applyFont="1" applyFill="1" applyBorder="1" applyAlignment="1">
      <alignment horizontal="center" wrapText="1"/>
    </xf>
    <xf numFmtId="0" fontId="2" fillId="0" borderId="0" xfId="0" applyFont="1" applyFill="1" applyAlignment="1">
      <alignment horizontal="center"/>
    </xf>
    <xf numFmtId="0" fontId="3" fillId="0" borderId="0" xfId="0" applyFont="1" applyFill="1" applyAlignment="1">
      <alignment horizontal="center"/>
    </xf>
    <xf numFmtId="0" fontId="1" fillId="0" borderId="0" xfId="0" applyFont="1" applyFill="1" applyAlignment="1">
      <alignment horizontal="center"/>
    </xf>
    <xf numFmtId="0" fontId="2" fillId="0" borderId="0" xfId="0" applyFont="1" applyFill="1" applyAlignment="1">
      <alignment horizontal="center" wrapText="1"/>
    </xf>
    <xf numFmtId="0" fontId="4" fillId="0" borderId="0" xfId="0" applyFont="1" applyFill="1" applyAlignment="1">
      <alignment horizontal="center" wrapText="1"/>
    </xf>
    <xf numFmtId="1" fontId="1" fillId="0" borderId="1" xfId="0" applyNumberFormat="1" applyFont="1" applyFill="1" applyBorder="1" applyAlignment="1">
      <alignment horizontal="center" wrapText="1"/>
    </xf>
    <xf numFmtId="0" fontId="7" fillId="0" borderId="24" xfId="0" applyFont="1" applyFill="1" applyBorder="1" applyAlignment="1">
      <alignment horizontal="left" wrapText="1"/>
    </xf>
    <xf numFmtId="165" fontId="1" fillId="0" borderId="1" xfId="0" applyNumberFormat="1" applyFont="1" applyFill="1" applyBorder="1" applyAlignment="1">
      <alignment horizontal="center" wrapText="1"/>
    </xf>
    <xf numFmtId="167" fontId="1" fillId="0" borderId="1" xfId="0" applyNumberFormat="1" applyFont="1" applyFill="1" applyBorder="1" applyAlignment="1">
      <alignment horizontal="center" wrapText="1"/>
    </xf>
    <xf numFmtId="2" fontId="1" fillId="0" borderId="1" xfId="0" applyNumberFormat="1" applyFont="1" applyFill="1" applyBorder="1" applyAlignment="1">
      <alignment horizontal="center" wrapText="1"/>
    </xf>
    <xf numFmtId="172" fontId="2" fillId="0" borderId="1" xfId="0" applyNumberFormat="1" applyFont="1" applyFill="1" applyBorder="1" applyAlignment="1">
      <alignment horizontal="center" wrapText="1"/>
    </xf>
    <xf numFmtId="178" fontId="1" fillId="0" borderId="1" xfId="0" applyNumberFormat="1" applyFont="1" applyFill="1" applyBorder="1" applyAlignment="1">
      <alignment horizontal="center" wrapText="1"/>
    </xf>
    <xf numFmtId="0" fontId="17" fillId="0" borderId="0" xfId="12"/>
    <xf numFmtId="0" fontId="1" fillId="0" borderId="0" xfId="12" applyFont="1" applyAlignment="1">
      <alignment horizontal="left"/>
    </xf>
    <xf numFmtId="0" fontId="2" fillId="0" borderId="0" xfId="12" applyNumberFormat="1" applyFont="1" applyAlignment="1">
      <alignment horizontal="center"/>
    </xf>
    <xf numFmtId="0" fontId="3" fillId="0" borderId="0" xfId="12" applyNumberFormat="1" applyFont="1" applyAlignment="1">
      <alignment horizontal="center"/>
    </xf>
    <xf numFmtId="0" fontId="1" fillId="0" borderId="0" xfId="12" applyNumberFormat="1" applyFont="1" applyAlignment="1">
      <alignment horizontal="center"/>
    </xf>
    <xf numFmtId="0" fontId="2" fillId="0" borderId="0" xfId="12" applyNumberFormat="1" applyFont="1" applyAlignment="1">
      <alignment horizontal="center" wrapText="1"/>
    </xf>
    <xf numFmtId="0" fontId="4" fillId="0" borderId="0" xfId="12" applyNumberFormat="1" applyFont="1" applyAlignment="1">
      <alignment horizontal="center" wrapText="1"/>
    </xf>
    <xf numFmtId="0" fontId="7" fillId="0" borderId="30" xfId="12" applyNumberFormat="1" applyFont="1" applyBorder="1" applyAlignment="1">
      <alignment horizontal="center" vertical="center" wrapText="1"/>
    </xf>
    <xf numFmtId="0" fontId="7" fillId="0" borderId="25" xfId="12" applyNumberFormat="1" applyFont="1" applyBorder="1" applyAlignment="1">
      <alignment horizontal="center" vertical="center" wrapText="1"/>
    </xf>
    <xf numFmtId="0" fontId="7" fillId="0" borderId="32" xfId="12" applyNumberFormat="1" applyFont="1" applyBorder="1" applyAlignment="1">
      <alignment horizontal="center" vertical="center" wrapText="1"/>
    </xf>
    <xf numFmtId="0" fontId="7" fillId="0" borderId="37" xfId="12" applyNumberFormat="1" applyFont="1" applyBorder="1" applyAlignment="1">
      <alignment horizontal="center" vertical="center" wrapText="1"/>
    </xf>
    <xf numFmtId="0" fontId="7" fillId="0" borderId="39" xfId="12" applyNumberFormat="1" applyFont="1" applyBorder="1" applyAlignment="1">
      <alignment horizontal="center" vertical="center" wrapText="1"/>
    </xf>
    <xf numFmtId="0" fontId="7" fillId="0" borderId="33" xfId="12" applyNumberFormat="1" applyFont="1" applyBorder="1" applyAlignment="1">
      <alignment horizontal="center" vertical="center" wrapText="1"/>
    </xf>
    <xf numFmtId="0" fontId="7" fillId="0" borderId="25" xfId="12" applyNumberFormat="1" applyFont="1" applyBorder="1" applyAlignment="1">
      <alignment horizontal="center" vertical="center" wrapText="1"/>
    </xf>
    <xf numFmtId="0" fontId="7" fillId="0" borderId="25" xfId="12" applyNumberFormat="1" applyFont="1" applyBorder="1" applyAlignment="1">
      <alignment horizontal="left" wrapText="1"/>
    </xf>
    <xf numFmtId="0" fontId="8" fillId="0" borderId="25" xfId="12" applyNumberFormat="1" applyFont="1" applyBorder="1" applyAlignment="1">
      <alignment horizontal="left" vertical="center" wrapText="1"/>
    </xf>
    <xf numFmtId="0" fontId="8" fillId="0" borderId="25" xfId="12" applyNumberFormat="1" applyFont="1" applyBorder="1" applyAlignment="1">
      <alignment horizontal="center" vertical="center" wrapText="1"/>
    </xf>
    <xf numFmtId="0" fontId="7" fillId="0" borderId="25" xfId="12" applyNumberFormat="1" applyFont="1" applyBorder="1" applyAlignment="1">
      <alignment horizontal="left" vertical="center" wrapText="1"/>
    </xf>
  </cellXfs>
  <cellStyles count="13">
    <cellStyle name="Обычный" xfId="0" builtinId="0"/>
    <cellStyle name="Обычный 2 2" xfId="6"/>
    <cellStyle name="Обычный 217" xfId="2"/>
    <cellStyle name="Обычный 3" xfId="1"/>
    <cellStyle name="Обычный 5" xfId="5"/>
    <cellStyle name="Обычный 6 2 3 9" xfId="3"/>
    <cellStyle name="Обычный 7" xfId="4"/>
    <cellStyle name="Обычный_1. паспорт местоположение" xfId="8"/>
    <cellStyle name="Обычный_6.2. Паспорт фин осв ввод" xfId="12"/>
    <cellStyle name="Обычный_7. Паспорт отчет о закупке" xfId="7"/>
    <cellStyle name="Обычный_8. Общие сведения" xfId="11"/>
    <cellStyle name="Процентный" xfId="10" builtinId="5"/>
    <cellStyle name="Финансовый 2" xfId="9"/>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externalLink" Target="externalLinks/externalLink13.xml"/><Relationship Id="rId3" Type="http://schemas.openxmlformats.org/officeDocument/2006/relationships/worksheet" Target="worksheets/sheet3.xml"/><Relationship Id="rId21" Type="http://schemas.openxmlformats.org/officeDocument/2006/relationships/externalLink" Target="externalLinks/externalLink8.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externalLink" Target="externalLinks/externalLink12.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1.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externalLink" Target="externalLinks/externalLink10.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externalLink" Target="externalLinks/externalLink9.xml"/><Relationship Id="rId27" Type="http://schemas.openxmlformats.org/officeDocument/2006/relationships/theme" Target="theme/theme1.xml"/><Relationship Id="rId3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U:\DOCUME~1\First\LOCALS~1\Temp\bat\&#1084;&#1080;&#1085;&#1080;&#1084;&#1091;&#1084;%20&#1074;%20&#1060;&#1057;&#1058;\&#1089;%202011&#1075;%20_&#1074;%20&#1060;&#1057;&#1058;%2008%20.11.%202010_&#1084;&#1080;&#1085;\&#1055;&#1089;&#1082;&#1086;&#1074;&#1101;&#1085;&#1077;&#1088;&#1075;&#1086;_&#1089;&#1074;&#1086;&#1076;%202009_2010_2011_14.04.201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1052;&#1086;&#1080;%20&#1076;&#1086;&#1082;&#1091;&#1084;&#1077;&#1085;&#1090;&#1099;\&#1064;&#1072;&#1073;&#1083;&#1086;&#1085;%20%20&#1060;&#1057;&#1058;%20&#1087;&#1086;%20&#1090;&#1072;&#1088;&#1080;&#1092;&#1072;&#1084;%20(&#1075;&#1077;&#1085;&#1077;&#1088;&#1072;&#1094;&#1080;&#1103;)\GRES.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Peo-lida\&#1086;&#1073;&#1084;&#1077;&#1085;\Documents%20and%20Settings\oks\&#1056;&#1072;&#1073;&#1086;&#1095;&#1080;&#1081;%20&#1089;&#1090;&#1086;&#1083;\&#1051;&#1080;&#1076;&#1080;&#1103;\&#1084;&#1077;&#1090;&#1086;&#1076;&#1080;&#1082;&#1072;%20&#1060;&#1057;&#1058;%20&#1085;&#1072;%202008.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Z:\Documents%20and%20Settings\klepikov_yg\Local%20Settings\Temporary%20Internet%20Files\Content.Outlook\2UMNX8RJ\Information%20blok.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nergo\Resource\ECONOM\IZDERSKI\IZDPL200\UGO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Rybakov\C\ECONOM\IZDERSKI\IZDPL200\UGOL.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nov50402/AppData/Local/Temp/_tc/&#1056;&#1072;&#1089;&#1095;&#1077;&#1090;&#1099;%20&#1076;&#1083;&#1103;%20&#1087;&#1072;&#1089;&#1087;&#1086;&#1088;&#1090;&#1072;/000-63-1-03.21-4037_&#1056;&#1077;&#1082;.&#1055;&#1057;%20&#1056;&#1099;&#1096;&#1077;&#1074;&#1086;.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U:\Documents\Projects\RAO%20UES\Sample%20Reports\CEZ\CEZ_Model_16_m.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Documents%20and%20Settings\pankrashova_en\Local%20Settings\Temporary%20Internet%20Files\Content.IE5\MFY38D0X\Documents%20and%20Settings\vgrishanov\&#1056;&#1072;&#1073;&#1086;&#1095;&#1080;&#1081;%20&#1089;&#1090;&#1086;&#1083;\proverka.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Z:\Documents%20and%20Settings\klepikov_yg\&#1056;&#1072;&#1073;&#1086;&#1095;&#1080;&#1081;%20&#1089;&#1090;&#1086;&#1083;\Information%20blok.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1055;&#1083;&#1072;&#1085;%20&#1085;&#1072;%202008-2010(13.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9"/>
      <sheetName val="2010_2011"/>
      <sheetName val="свод"/>
      <sheetName val="Операц.расходы"/>
      <sheetName val="Операц.расходы RAB"/>
      <sheetName val="Другие прочие расходы"/>
      <sheetName val="Лист1"/>
      <sheetName val="Псковэнерго_свод 2009_2010_2011"/>
    </sheetNames>
    <definedNames>
      <definedName name="P1_SCOPE_NOTIND" refersTo="#ССЫЛКА!"/>
      <definedName name="P2_SCOPE_FULL_LOAD" refersTo="#ССЫЛКА!"/>
      <definedName name="P2_SCOPE_NOTIND" refersTo="#ССЫЛКА!"/>
      <definedName name="P3_SCOPE_FULL_LOAD" refersTo="#ССЫЛКА!"/>
      <definedName name="P3_SCOPE_NOTIND" refersTo="#ССЫЛКА!"/>
      <definedName name="P4_SCOPE_FULL_LOAD" refersTo="#ССЫЛКА!"/>
      <definedName name="P4_SCOPE_NOTIND" refersTo="#ССЫЛКА!"/>
      <definedName name="P5_SCOPE_FULL_LOAD" refersTo="#ССЫЛКА!"/>
      <definedName name="P5_SCOPE_NOTIND" refersTo="#ССЫЛКА!"/>
      <definedName name="P6_SCOPE_FULL_LOAD" refersTo="#ССЫЛКА!"/>
      <definedName name="P6_SCOPE_NOTIND" refersTo="#ССЫЛКА!"/>
      <definedName name="P7_SCOPE_FULL_LOAD" refersTo="#ССЫЛКА!"/>
      <definedName name="P7_SCOPE_NOTIND" refersTo="#ССЫЛКА!"/>
      <definedName name="P8_SCOPE_FULL_LOAD" refersTo="#ССЫЛКА!"/>
      <definedName name="P9_SCOPE_FULL_LOAD" refersTo="#ССЫЛКА!"/>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0"/>
      <sheetName val="1"/>
      <sheetName val="2"/>
      <sheetName val="3"/>
      <sheetName val="4"/>
      <sheetName val="4.1"/>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Свод"/>
      <sheetName val="перекрестка"/>
      <sheetName val="18.2"/>
      <sheetName val="21.3"/>
      <sheetName val="2.3"/>
      <sheetName val="Регионы"/>
      <sheetName val="18.1"/>
      <sheetName val="19.1.1"/>
      <sheetName val="19.1.2"/>
      <sheetName val="19.2"/>
      <sheetName val="2.1"/>
      <sheetName val="21.1"/>
      <sheetName val="21.2.1"/>
      <sheetName val="21.2.2"/>
      <sheetName val="21.4"/>
      <sheetName val="28.3"/>
      <sheetName val="1.1"/>
      <sheetName val="1.2"/>
      <sheetName val="2.2"/>
      <sheetName val="20.1"/>
      <sheetName val="25.1"/>
      <sheetName val="28.1"/>
      <sheetName val="28.2"/>
      <sheetName val="P2.1"/>
      <sheetName val="P2.2"/>
      <sheetName val="ээ"/>
      <sheetName val="FES"/>
      <sheetName val="4_1"/>
      <sheetName val="6_1"/>
      <sheetName val="17_1"/>
      <sheetName val="24_1"/>
      <sheetName val="18_2"/>
      <sheetName val="21_3"/>
      <sheetName val="2_3"/>
      <sheetName val="18_1"/>
      <sheetName val="19_1_1"/>
      <sheetName val="19_1_2"/>
      <sheetName val="19_2"/>
      <sheetName val="2_1"/>
      <sheetName val="21_1"/>
      <sheetName val="21_2_1"/>
      <sheetName val="21_2_2"/>
      <sheetName val="21_4"/>
      <sheetName val="28_3"/>
      <sheetName val="1_1"/>
      <sheetName val="1_2"/>
      <sheetName val="2_2"/>
      <sheetName val="20_1"/>
      <sheetName val="25_1"/>
      <sheetName val="28_1"/>
      <sheetName val="28_2"/>
      <sheetName val="P2_1"/>
      <sheetName val="P2_2"/>
      <sheetName val="Лист"/>
      <sheetName val="навигация"/>
      <sheetName val="Т12"/>
      <sheetName val="Т3"/>
      <sheetName val="FST5"/>
    </sheetNames>
    <sheetDataSet>
      <sheetData sheetId="0" refreshError="1"/>
      <sheetData sheetId="1">
        <row r="6">
          <cell r="D6">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6">
          <cell r="D6">
            <v>0</v>
          </cell>
        </row>
      </sheetData>
      <sheetData sheetId="11">
        <row r="6">
          <cell r="D6">
            <v>0</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row r="6">
          <cell r="A6" t="str">
            <v>&lt;Учебное заведение 1&gt;</v>
          </cell>
          <cell r="B6" t="str">
            <v>тыс.руб.</v>
          </cell>
          <cell r="C6" t="str">
            <v>1</v>
          </cell>
          <cell r="D6" t="str">
            <v>&lt;Учебное заведение 1&gt;</v>
          </cell>
          <cell r="E6">
            <v>0</v>
          </cell>
          <cell r="F6">
            <v>0</v>
          </cell>
          <cell r="G6">
            <v>0</v>
          </cell>
          <cell r="H6">
            <v>0</v>
          </cell>
          <cell r="I6">
            <v>0</v>
          </cell>
          <cell r="J6">
            <v>0</v>
          </cell>
          <cell r="K6">
            <v>0</v>
          </cell>
          <cell r="L6">
            <v>0</v>
          </cell>
          <cell r="M6">
            <v>0</v>
          </cell>
        </row>
        <row r="8">
          <cell r="A8" t="str">
            <v>договор № ___ от ____</v>
          </cell>
          <cell r="B8" t="str">
            <v>тыс.руб.</v>
          </cell>
          <cell r="C8" t="str">
            <v>2</v>
          </cell>
          <cell r="D8" t="str">
            <v>&lt;Учебное заведение 1&gt;</v>
          </cell>
          <cell r="E8">
            <v>0</v>
          </cell>
          <cell r="F8">
            <v>0</v>
          </cell>
          <cell r="G8">
            <v>0</v>
          </cell>
          <cell r="H8">
            <v>0</v>
          </cell>
          <cell r="I8">
            <v>0</v>
          </cell>
          <cell r="J8">
            <v>0</v>
          </cell>
          <cell r="K8">
            <v>0</v>
          </cell>
          <cell r="L8">
            <v>0</v>
          </cell>
          <cell r="M8">
            <v>0</v>
          </cell>
        </row>
        <row r="10">
          <cell r="A10" t="str">
            <v>&lt;Учебное заведение 2&gt;</v>
          </cell>
          <cell r="B10" t="str">
            <v>тыс.руб.</v>
          </cell>
          <cell r="C10" t="str">
            <v>1</v>
          </cell>
          <cell r="D10" t="str">
            <v>&lt;Учебное заведение 2&gt;</v>
          </cell>
          <cell r="E10">
            <v>0</v>
          </cell>
          <cell r="F10">
            <v>0</v>
          </cell>
          <cell r="G10">
            <v>0</v>
          </cell>
          <cell r="H10">
            <v>0</v>
          </cell>
          <cell r="I10">
            <v>0</v>
          </cell>
          <cell r="J10">
            <v>0</v>
          </cell>
          <cell r="K10">
            <v>0</v>
          </cell>
          <cell r="L10">
            <v>0</v>
          </cell>
          <cell r="M10">
            <v>0</v>
          </cell>
        </row>
        <row r="12">
          <cell r="A12" t="str">
            <v>договор № ___ от ____</v>
          </cell>
          <cell r="B12" t="str">
            <v>тыс.руб.</v>
          </cell>
          <cell r="C12" t="str">
            <v>2</v>
          </cell>
          <cell r="D12" t="str">
            <v>&lt;Учебное заведение 2&gt;</v>
          </cell>
          <cell r="I12">
            <v>0</v>
          </cell>
          <cell r="J12">
            <v>0</v>
          </cell>
          <cell r="K12">
            <v>0</v>
          </cell>
          <cell r="L12">
            <v>0</v>
          </cell>
          <cell r="M12">
            <v>0</v>
          </cell>
        </row>
        <row r="14">
          <cell r="A14" t="str">
            <v>&lt;Учебное заведение 3&gt;</v>
          </cell>
          <cell r="B14" t="str">
            <v>тыс.руб.</v>
          </cell>
          <cell r="C14" t="str">
            <v>1</v>
          </cell>
          <cell r="D14" t="str">
            <v>&lt;Учебное заведение 3&gt;</v>
          </cell>
          <cell r="E14">
            <v>0</v>
          </cell>
          <cell r="F14">
            <v>0</v>
          </cell>
          <cell r="G14">
            <v>0</v>
          </cell>
          <cell r="H14">
            <v>0</v>
          </cell>
          <cell r="I14">
            <v>0</v>
          </cell>
          <cell r="J14">
            <v>0</v>
          </cell>
          <cell r="K14">
            <v>0</v>
          </cell>
          <cell r="L14">
            <v>0</v>
          </cell>
          <cell r="M14">
            <v>0</v>
          </cell>
        </row>
        <row r="16">
          <cell r="A16" t="str">
            <v>договор № ___ от ____</v>
          </cell>
          <cell r="B16" t="str">
            <v>тыс.руб.</v>
          </cell>
          <cell r="C16" t="str">
            <v>2</v>
          </cell>
          <cell r="D16" t="str">
            <v>&lt;Учебное заведение 3&gt;</v>
          </cell>
          <cell r="E16">
            <v>0</v>
          </cell>
          <cell r="F16">
            <v>0</v>
          </cell>
          <cell r="G16">
            <v>0</v>
          </cell>
          <cell r="H16">
            <v>0</v>
          </cell>
          <cell r="I16">
            <v>0</v>
          </cell>
          <cell r="J16">
            <v>0</v>
          </cell>
          <cell r="K16">
            <v>0</v>
          </cell>
          <cell r="L16">
            <v>0</v>
          </cell>
          <cell r="M16">
            <v>0</v>
          </cell>
        </row>
        <row r="20">
          <cell r="A20" t="str">
            <v>договор № ___ от ____</v>
          </cell>
        </row>
        <row r="24">
          <cell r="A24" t="str">
            <v>договор № ___ от ____</v>
          </cell>
        </row>
        <row r="28">
          <cell r="A28" t="str">
            <v>договор № ___ от ____</v>
          </cell>
        </row>
        <row r="32">
          <cell r="A32" t="str">
            <v>договор № ___ от ____</v>
          </cell>
        </row>
        <row r="36">
          <cell r="A36" t="str">
            <v>договор № ___ от ____</v>
          </cell>
        </row>
        <row r="40">
          <cell r="A40" t="str">
            <v>договор № ___ от ____</v>
          </cell>
        </row>
        <row r="42">
          <cell r="A42" t="str">
            <v>&lt;Учебное заведение&gt;</v>
          </cell>
          <cell r="B42" t="str">
            <v>тыс.руб.</v>
          </cell>
          <cell r="C42" t="str">
            <v>1</v>
          </cell>
          <cell r="D42" t="str">
            <v>&lt;Учебное заведение&gt;</v>
          </cell>
          <cell r="E42">
            <v>0</v>
          </cell>
          <cell r="F42">
            <v>0</v>
          </cell>
          <cell r="G42">
            <v>0</v>
          </cell>
          <cell r="H42">
            <v>0</v>
          </cell>
          <cell r="I42">
            <v>0</v>
          </cell>
          <cell r="J42">
            <v>0</v>
          </cell>
          <cell r="K42">
            <v>0</v>
          </cell>
          <cell r="L42">
            <v>0</v>
          </cell>
          <cell r="M42">
            <v>0</v>
          </cell>
        </row>
        <row r="44">
          <cell r="A44" t="str">
            <v>договор № ___ от ____</v>
          </cell>
          <cell r="B44" t="str">
            <v>тыс.руб.</v>
          </cell>
          <cell r="C44" t="str">
            <v>2</v>
          </cell>
          <cell r="D44" t="str">
            <v>&lt;Учебное заведение&gt;</v>
          </cell>
          <cell r="J44">
            <v>0</v>
          </cell>
          <cell r="K44">
            <v>0</v>
          </cell>
          <cell r="L44">
            <v>0</v>
          </cell>
          <cell r="M44">
            <v>0</v>
          </cell>
        </row>
        <row r="46">
          <cell r="A46" t="str">
            <v>&lt;Учебное заведение&gt;</v>
          </cell>
          <cell r="B46" t="str">
            <v>тыс.руб.</v>
          </cell>
          <cell r="C46" t="str">
            <v>1</v>
          </cell>
          <cell r="D46" t="str">
            <v>&lt;Учебное заведение&gt;</v>
          </cell>
          <cell r="E46">
            <v>0</v>
          </cell>
          <cell r="F46">
            <v>0</v>
          </cell>
          <cell r="G46">
            <v>0</v>
          </cell>
          <cell r="H46">
            <v>0</v>
          </cell>
          <cell r="I46">
            <v>0</v>
          </cell>
          <cell r="J46">
            <v>0</v>
          </cell>
          <cell r="K46">
            <v>0</v>
          </cell>
          <cell r="L46">
            <v>0</v>
          </cell>
          <cell r="M46">
            <v>0</v>
          </cell>
        </row>
        <row r="48">
          <cell r="A48" t="str">
            <v>договор № ___ от ____</v>
          </cell>
          <cell r="B48" t="str">
            <v>тыс.руб.</v>
          </cell>
          <cell r="C48" t="str">
            <v>2</v>
          </cell>
          <cell r="D48" t="str">
            <v>&lt;Учебное заведение&gt;</v>
          </cell>
          <cell r="J48">
            <v>0</v>
          </cell>
          <cell r="K48">
            <v>0</v>
          </cell>
          <cell r="L48">
            <v>0</v>
          </cell>
          <cell r="M48">
            <v>0</v>
          </cell>
        </row>
        <row r="50">
          <cell r="A50" t="str">
            <v>&lt;Учебное заведение&gt;</v>
          </cell>
          <cell r="B50" t="str">
            <v>тыс.руб.</v>
          </cell>
          <cell r="C50" t="str">
            <v>1</v>
          </cell>
          <cell r="D50" t="str">
            <v>&lt;Учебное заведение&gt;</v>
          </cell>
          <cell r="E50">
            <v>0</v>
          </cell>
          <cell r="F50">
            <v>0</v>
          </cell>
          <cell r="G50">
            <v>0</v>
          </cell>
          <cell r="H50">
            <v>0</v>
          </cell>
          <cell r="I50">
            <v>0</v>
          </cell>
          <cell r="J50">
            <v>0</v>
          </cell>
          <cell r="K50">
            <v>0</v>
          </cell>
          <cell r="L50">
            <v>0</v>
          </cell>
          <cell r="M50">
            <v>0</v>
          </cell>
        </row>
        <row r="52">
          <cell r="A52" t="str">
            <v>договор № ___ от ____</v>
          </cell>
          <cell r="B52" t="str">
            <v>тыс.руб.</v>
          </cell>
          <cell r="C52" t="str">
            <v>2</v>
          </cell>
          <cell r="D52" t="str">
            <v>&lt;Учебное заведение&gt;</v>
          </cell>
          <cell r="J52">
            <v>0</v>
          </cell>
          <cell r="K52">
            <v>0</v>
          </cell>
          <cell r="L52">
            <v>0</v>
          </cell>
          <cell r="M52">
            <v>0</v>
          </cell>
        </row>
        <row r="56">
          <cell r="A56" t="str">
            <v>договор № ___ от ____</v>
          </cell>
        </row>
        <row r="60">
          <cell r="A60" t="str">
            <v>договор № ___ от ____</v>
          </cell>
        </row>
        <row r="62">
          <cell r="A62" t="str">
            <v>&lt;Учебное заведение&gt;</v>
          </cell>
          <cell r="B62" t="str">
            <v>тыс.руб.</v>
          </cell>
          <cell r="C62" t="str">
            <v>1</v>
          </cell>
          <cell r="D62" t="str">
            <v>&lt;Учебное заведение&gt;</v>
          </cell>
          <cell r="E62">
            <v>0</v>
          </cell>
          <cell r="F62">
            <v>0</v>
          </cell>
          <cell r="G62">
            <v>0</v>
          </cell>
          <cell r="H62">
            <v>0</v>
          </cell>
          <cell r="I62">
            <v>0</v>
          </cell>
          <cell r="J62">
            <v>0</v>
          </cell>
          <cell r="K62">
            <v>0</v>
          </cell>
          <cell r="L62">
            <v>0</v>
          </cell>
          <cell r="M62">
            <v>0</v>
          </cell>
        </row>
        <row r="64">
          <cell r="A64" t="str">
            <v>договор № ___ от ____</v>
          </cell>
          <cell r="B64" t="str">
            <v>тыс.руб.</v>
          </cell>
          <cell r="C64" t="str">
            <v>2</v>
          </cell>
          <cell r="D64" t="str">
            <v>&lt;Учебное заведение&gt;</v>
          </cell>
          <cell r="J64">
            <v>0</v>
          </cell>
          <cell r="K64">
            <v>0</v>
          </cell>
          <cell r="L64">
            <v>0</v>
          </cell>
          <cell r="M64">
            <v>0</v>
          </cell>
        </row>
        <row r="68">
          <cell r="A68" t="str">
            <v>договор № ___ от ____</v>
          </cell>
        </row>
        <row r="70">
          <cell r="A70" t="str">
            <v>&lt;Учебное заведение&gt;</v>
          </cell>
          <cell r="B70" t="str">
            <v>тыс.руб.</v>
          </cell>
          <cell r="C70" t="str">
            <v>1</v>
          </cell>
          <cell r="D70" t="str">
            <v>&lt;Учебное заведение&gt;</v>
          </cell>
          <cell r="E70">
            <v>0</v>
          </cell>
          <cell r="F70">
            <v>0</v>
          </cell>
          <cell r="G70">
            <v>0</v>
          </cell>
          <cell r="H70">
            <v>0</v>
          </cell>
          <cell r="I70">
            <v>0</v>
          </cell>
          <cell r="J70">
            <v>0</v>
          </cell>
          <cell r="K70">
            <v>0</v>
          </cell>
          <cell r="L70">
            <v>0</v>
          </cell>
          <cell r="M70">
            <v>0</v>
          </cell>
        </row>
        <row r="72">
          <cell r="A72" t="str">
            <v>договор № ___ от ____</v>
          </cell>
          <cell r="B72" t="str">
            <v>тыс.руб.</v>
          </cell>
          <cell r="C72" t="str">
            <v>2</v>
          </cell>
          <cell r="D72" t="str">
            <v>&lt;Учебное заведение&gt;</v>
          </cell>
          <cell r="J72">
            <v>0</v>
          </cell>
          <cell r="K72">
            <v>0</v>
          </cell>
          <cell r="L72">
            <v>0</v>
          </cell>
          <cell r="M72">
            <v>0</v>
          </cell>
        </row>
        <row r="74">
          <cell r="A74" t="str">
            <v>&lt;Учебное заведение&gt;</v>
          </cell>
          <cell r="B74" t="str">
            <v>тыс.руб.</v>
          </cell>
          <cell r="C74" t="str">
            <v>1</v>
          </cell>
          <cell r="D74" t="str">
            <v>&lt;Учебное заведение&gt;</v>
          </cell>
          <cell r="E74">
            <v>0</v>
          </cell>
          <cell r="F74">
            <v>0</v>
          </cell>
          <cell r="G74">
            <v>0</v>
          </cell>
          <cell r="H74">
            <v>0</v>
          </cell>
          <cell r="I74">
            <v>0</v>
          </cell>
          <cell r="J74">
            <v>0</v>
          </cell>
          <cell r="K74">
            <v>0</v>
          </cell>
          <cell r="L74">
            <v>0</v>
          </cell>
          <cell r="M74">
            <v>0</v>
          </cell>
        </row>
        <row r="76">
          <cell r="A76" t="str">
            <v>договор № ___ от ____</v>
          </cell>
          <cell r="B76" t="str">
            <v>тыс.руб.</v>
          </cell>
          <cell r="C76" t="str">
            <v>2</v>
          </cell>
          <cell r="D76" t="str">
            <v>&lt;Учебное заведение&gt;</v>
          </cell>
          <cell r="J76">
            <v>0</v>
          </cell>
          <cell r="K76">
            <v>0</v>
          </cell>
          <cell r="L76">
            <v>0</v>
          </cell>
          <cell r="M76">
            <v>0</v>
          </cell>
        </row>
        <row r="78">
          <cell r="A78" t="str">
            <v>&lt;Учебное заведение&gt;</v>
          </cell>
          <cell r="B78" t="str">
            <v>тыс.руб.</v>
          </cell>
          <cell r="C78" t="str">
            <v>1</v>
          </cell>
          <cell r="D78" t="str">
            <v>&lt;Учебное заведение&gt;</v>
          </cell>
          <cell r="E78">
            <v>0</v>
          </cell>
          <cell r="F78">
            <v>0</v>
          </cell>
          <cell r="G78">
            <v>0</v>
          </cell>
          <cell r="H78">
            <v>0</v>
          </cell>
          <cell r="I78">
            <v>0</v>
          </cell>
          <cell r="J78">
            <v>0</v>
          </cell>
          <cell r="K78">
            <v>0</v>
          </cell>
          <cell r="L78">
            <v>0</v>
          </cell>
          <cell r="M78">
            <v>0</v>
          </cell>
        </row>
        <row r="80">
          <cell r="A80" t="str">
            <v>договор № ___ от ____</v>
          </cell>
          <cell r="B80" t="str">
            <v>тыс.руб.</v>
          </cell>
          <cell r="C80" t="str">
            <v>2</v>
          </cell>
          <cell r="D80" t="str">
            <v>&lt;Учебное заведение&gt;</v>
          </cell>
          <cell r="J80">
            <v>0</v>
          </cell>
          <cell r="K80">
            <v>0</v>
          </cell>
          <cell r="L80">
            <v>0</v>
          </cell>
          <cell r="M80">
            <v>0</v>
          </cell>
        </row>
        <row r="82">
          <cell r="A82" t="str">
            <v>Прочие расходы на обучение</v>
          </cell>
          <cell r="B82" t="str">
            <v>тыс.руб.</v>
          </cell>
          <cell r="C82" t="str">
            <v>1</v>
          </cell>
          <cell r="D82" t="str">
            <v>Прочие расходы на обучение</v>
          </cell>
          <cell r="E82">
            <v>0</v>
          </cell>
          <cell r="F82">
            <v>0</v>
          </cell>
          <cell r="G82">
            <v>0</v>
          </cell>
          <cell r="H82">
            <v>0</v>
          </cell>
          <cell r="I82">
            <v>0</v>
          </cell>
          <cell r="J82">
            <v>0</v>
          </cell>
          <cell r="K82">
            <v>0</v>
          </cell>
          <cell r="L82">
            <v>0</v>
          </cell>
          <cell r="M82">
            <v>0</v>
          </cell>
        </row>
        <row r="84">
          <cell r="A84" t="str">
            <v>договор № ___ от ____</v>
          </cell>
          <cell r="B84" t="str">
            <v>тыс.руб.</v>
          </cell>
          <cell r="C84" t="str">
            <v>2</v>
          </cell>
          <cell r="D84" t="str">
            <v>Прочие расходы на обучение</v>
          </cell>
          <cell r="J84">
            <v>0</v>
          </cell>
          <cell r="K84">
            <v>0</v>
          </cell>
          <cell r="L84">
            <v>0</v>
          </cell>
          <cell r="M84">
            <v>0</v>
          </cell>
        </row>
        <row r="85">
          <cell r="A85" t="str">
            <v>договор № ___ от ____</v>
          </cell>
          <cell r="B85" t="str">
            <v>тыс.руб.</v>
          </cell>
          <cell r="C85" t="str">
            <v>2</v>
          </cell>
          <cell r="D85" t="str">
            <v>Прочие расходы на обучение</v>
          </cell>
          <cell r="J85">
            <v>0</v>
          </cell>
          <cell r="K85">
            <v>0</v>
          </cell>
          <cell r="L85">
            <v>0</v>
          </cell>
          <cell r="M85">
            <v>0</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перекрестка"/>
      <sheetName val="16"/>
      <sheetName val="18.2"/>
      <sheetName val="4"/>
      <sheetName val="6"/>
      <sheetName val="15"/>
      <sheetName val="17.1"/>
      <sheetName val="2.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шаблон для R3"/>
      <sheetName val="ЭСО"/>
      <sheetName val="сбыт"/>
      <sheetName val="Ген. не уч. ОРЭМ"/>
      <sheetName val="сети"/>
      <sheetName val="21.3"/>
      <sheetName val="Форма 20 (1)"/>
      <sheetName val="Форма 20 (2)"/>
      <sheetName val="Форма 20 (3)"/>
      <sheetName val="Форма 20 (4)"/>
      <sheetName val="Форма 20 (5)"/>
      <sheetName val="FES"/>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Электроэн 4кв"/>
      <sheetName val="Вода 4кв"/>
      <sheetName val="Тепло 4кв"/>
      <sheetName val="ДПН внутр"/>
      <sheetName val="ДПН АРМ"/>
      <sheetName val="Control"/>
      <sheetName val="_x0018_O_x0000__x0000__x0000_"/>
      <sheetName val=""/>
      <sheetName val="Приток"/>
      <sheetName val="Отток"/>
      <sheetName val="Списки"/>
      <sheetName val="FST5"/>
      <sheetName val="TSheet"/>
      <sheetName val="Титульный"/>
      <sheetName val="3"/>
      <sheetName val="5"/>
      <sheetName val="P2.2"/>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_x0018_O???"/>
      <sheetName val="35998"/>
      <sheetName val="44"/>
      <sheetName val="92"/>
      <sheetName val="94"/>
      <sheetName val="97"/>
      <sheetName val="Отчет"/>
      <sheetName val="Расчёт"/>
      <sheetName val="14б ДПН отчет"/>
      <sheetName val="16а Сводный анализ"/>
      <sheetName val="НЕДЕЛИ"/>
      <sheetName val="реализация⼘6㮧疽М"/>
      <sheetName val="TEHSHEET"/>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 val="ФБР"/>
      <sheetName val="Список дефектов"/>
      <sheetName val="Справка"/>
      <sheetName val="ПС - Действующие"/>
      <sheetName val="Список"/>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 val=" O_x0000__x0000__x0000_"/>
      <sheetName val=" O???"/>
      <sheetName val=" O_x0000_"/>
      <sheetName val=" O"/>
      <sheetName val=" O?"/>
      <sheetName val="1.3 Расчет НВВ по RAB (2022)"/>
      <sheetName val="1.7 Баланс ээ"/>
      <sheetName val="共機J"/>
      <sheetName val="реализация_СВОД1"/>
      <sheetName val="реализация_нерег1"/>
      <sheetName val="реализация_рег1"/>
      <sheetName val="расчет_смешанного_тарифа1"/>
      <sheetName val="товарка_население1"/>
      <sheetName val="товарка_исх1"/>
      <sheetName val="смешанный_тариф_рег1"/>
      <sheetName val="товарка_рег1"/>
      <sheetName val="смешанный_тариф_нерег1"/>
      <sheetName val="товарка_нерег1"/>
      <sheetName val="смешанный_тариф_итого1"/>
      <sheetName val="товарка_итого1"/>
      <sheetName val="1_1_1_1_(товарка_исх_)1"/>
      <sheetName val="1_1_1_1_(товарка_рег)1"/>
      <sheetName val="1_1_1_1_(товарка_нерег)1"/>
      <sheetName val="1_1_1_1_(товарка_итого)1"/>
      <sheetName val="1_1_1_1_(товарка_горсети_исх_)1"/>
      <sheetName val="1_1_1_1_(товарка_горсети_рег)1"/>
      <sheetName val="1_1_1_1_(товарка_горсети_нерег1"/>
      <sheetName val="1_1_1_1_(товарка_горсети_итого1"/>
      <sheetName val="товарка_отрасли1"/>
      <sheetName val="товарка_группы1"/>
      <sheetName val="товарка_горсети1"/>
      <sheetName val="Анализ_по_товарке1"/>
      <sheetName val="Анализ_по_товарке_(ОПП)1"/>
      <sheetName val="Анализ_по_реализации1"/>
      <sheetName val="товарка_факт_по_рег__тарифу1"/>
      <sheetName val="Анализ_товарки_по_рег__тарифу1"/>
      <sheetName val="Анализ_товарки_ОПП_рег__тарифу1"/>
      <sheetName val="P2_11"/>
      <sheetName val="Мониторинг__21"/>
      <sheetName val="группы_итого_1с1"/>
      <sheetName val="группы_рег_1"/>
      <sheetName val="группы_нерег_1"/>
      <sheetName val="группы_перерасчет_рег_1"/>
      <sheetName val="группы_перерасчет_нерег_1"/>
      <sheetName val="группы_итого_проверка1"/>
      <sheetName val="Бюджет_2010_ожид_1"/>
      <sheetName val="Ген__не_уч__ОРЭМ1"/>
      <sheetName val="шаблон_для_R31"/>
      <sheetName val="18_21"/>
      <sheetName val="17_11"/>
      <sheetName val="21_31"/>
      <sheetName val="2_31"/>
      <sheetName val="Форма_20_(1)1"/>
      <sheetName val="Форма_20_(2)1"/>
      <sheetName val="Форма_20_(3)1"/>
      <sheetName val="Форма_20_(4)1"/>
      <sheetName val="Форма_20_(5)1"/>
      <sheetName val="анализ_501"/>
      <sheetName val="анализ_511"/>
      <sheetName val="анализ_571"/>
      <sheetName val="анализ_621"/>
      <sheetName val="расшифровка_621"/>
      <sheetName val="76_5,511"/>
      <sheetName val="91_2,511"/>
      <sheetName val="расх__из_приб__фев_20101"/>
      <sheetName val="инвест_прогр1"/>
      <sheetName val="сч_60_услуги_СЭ1"/>
      <sheetName val="БР_продажа_1"/>
      <sheetName val="КЗ_60_11"/>
      <sheetName val="КЗ_76_51"/>
      <sheetName val="авансы_выданные_60_21"/>
      <sheetName val="_анализ__701"/>
      <sheetName val="68_1_ПОДОХОДНЫЙ1"/>
      <sheetName val="68_2_НДС1"/>
      <sheetName val="68_4_налог_на_ПРИБЫЛЬ1"/>
      <sheetName val="68_4_1__платежи_в_бюджет1"/>
      <sheetName val="68_4_2_начисление__налога_ПРИБ1"/>
      <sheetName val="68_8_ИМУЩЕСТВО1"/>
      <sheetName val="68_10_ОКР_СРЕДА1"/>
      <sheetName val="68_11_ТРАНСПОРТ1"/>
      <sheetName val="68_12_ЗЕМЛЯ1"/>
      <sheetName val="68_14_ГОСПОШЛИНА1"/>
      <sheetName val="Анализ_971"/>
      <sheetName val="69_1_СОЦ_СТРАХ1"/>
      <sheetName val="69_2_ПФ1"/>
      <sheetName val="69_3_МЕД_СТРАХ_1"/>
      <sheetName val="69_11_ТРАВМАТИЗМ1"/>
      <sheetName val="58_1_АКЦИИ_СГЭС1"/>
      <sheetName val="58_2_ВЕКСЕЛЯ1"/>
      <sheetName val="58_3_ЗАЙМЫ1"/>
      <sheetName val="58_2_91_1_ВЕКСЕЛЯ1"/>
      <sheetName val="91_2_58_2_ВЕКСЕЛЯ1"/>
      <sheetName val="анализ_сч_751"/>
      <sheetName val="план_счетов1"/>
      <sheetName val="Лист1_(2)1"/>
      <sheetName val="Электроэн_4кв1"/>
      <sheetName val="Вода_4кв1"/>
      <sheetName val="Тепло_4кв1"/>
      <sheetName val="ДПН_внутр1"/>
      <sheetName val="ДПН_АРМ1"/>
      <sheetName val="O???"/>
      <sheetName val="P2_2"/>
      <sheetName val="14б_ДПН_отчет"/>
      <sheetName val="16а_Сводный_анализ"/>
      <sheetName val="O?"/>
      <sheetName val="Таб1_1"/>
      <sheetName val="ПС_110_кВ_№13_А"/>
      <sheetName val="Ф-1_(для_АО-энерго)"/>
      <sheetName val="Ф-2_(для_АО-энерго)"/>
      <sheetName val="Расчёт_НВВ_по_RAB"/>
      <sheetName val="СВОД_БДДС"/>
      <sheetName val="2__Баланс"/>
      <sheetName val="3__БДДС"/>
      <sheetName val="Бюджет_15_поквартально_"/>
      <sheetName val="Бюджет_01_15"/>
      <sheetName val="ПФ_01_15"/>
      <sheetName val="ПД_01_15"/>
      <sheetName val="Бюджет_02_15"/>
      <sheetName val="ПФ_02_15"/>
      <sheetName val="ПД_02_15"/>
      <sheetName val="Бюджет_03_15"/>
      <sheetName val="ПФ_03_15"/>
      <sheetName val="ПД_03_15"/>
      <sheetName val="Бюджет_1кв__15"/>
      <sheetName val="ПФ_1кв__15"/>
      <sheetName val="ПД_1кв__15"/>
      <sheetName val="Бюджет_04_15"/>
      <sheetName val="ПФ_04_15"/>
      <sheetName val="ПД_04_15"/>
      <sheetName val="Бюджет_05_15"/>
      <sheetName val="ПФ_05_15"/>
      <sheetName val="ПД_05_15"/>
      <sheetName val="Бюджет_06_15"/>
      <sheetName val="ПФ_06_15"/>
      <sheetName val="ПД_06_15"/>
      <sheetName val="Бюджет_2кв__15"/>
      <sheetName val="ПФ_2кв__15"/>
      <sheetName val="ПД_2кв__15"/>
      <sheetName val="Бюджет_6мес__15"/>
      <sheetName val="ПФ_6мес__15"/>
      <sheetName val="ТюмТПО_"/>
      <sheetName val="ЮжТПО_"/>
      <sheetName val="ПС_-_Действующие"/>
      <sheetName val="ПД_6мес__15"/>
      <sheetName val="Бюджет_07_15"/>
      <sheetName val="ПФ_07_15"/>
      <sheetName val="ПД_07_15"/>
      <sheetName val="Бюджет_08_15"/>
      <sheetName val="ПФ_08_15"/>
      <sheetName val="ПД_08_15"/>
      <sheetName val="Бюджет_09_15"/>
      <sheetName val="ПФ_09_15"/>
      <sheetName val="ПД_09_15"/>
      <sheetName val="Бюджет_3кв__15"/>
      <sheetName val="Список_дефектов"/>
      <sheetName val="ПФ_3кв__15"/>
      <sheetName val="ПД_3кв__15"/>
      <sheetName val="Бюджет_9мес__15"/>
      <sheetName val="ПФ_9мес__15"/>
      <sheetName val="ПД_9мес__15"/>
      <sheetName val="Бюджет_10_15"/>
      <sheetName val="ПФ_10_15"/>
      <sheetName val="ПД_10_15"/>
      <sheetName val="Бюджет_11_15"/>
      <sheetName val="ПФ_11_15"/>
      <sheetName val="ПД_11_15"/>
      <sheetName val="Бюджет_12_15"/>
      <sheetName val="ПФ_12_15"/>
      <sheetName val="ПД_12_15"/>
      <sheetName val="Бюджет_4кв__15"/>
      <sheetName val="ПФ_4кв__15"/>
      <sheetName val="ПД_4кв__15"/>
      <sheetName val="ТО_2016"/>
      <sheetName val="Сценарные_условия"/>
      <sheetName val="Содержание_-_расшир_формат"/>
      <sheetName val="Содержание_-_агрегир__формат"/>
      <sheetName val="1_Общие_сведения"/>
      <sheetName val="2_Оценочные_показатели"/>
      <sheetName val="9_ОФР"/>
      <sheetName val="3_Программа_реализации"/>
      <sheetName val="4_Баланс_эм"/>
      <sheetName val="5_Производство"/>
      <sheetName val="6_Топливо"/>
      <sheetName val="7_ИПР"/>
      <sheetName val="8_Затраты_на_персонал"/>
      <sheetName val="10_1__Смета_затрат"/>
      <sheetName val="10_2__Прочие_ДиР"/>
      <sheetName val="11__БДР"/>
      <sheetName val="12_БДДС_(ДПН)"/>
      <sheetName val="13_Прогнозный_баланс"/>
      <sheetName val="14_ПУЭ"/>
      <sheetName val="ОР_новая_методика_2"/>
      <sheetName val="ОР_новая_методика"/>
      <sheetName val="Производство_электроэнергии"/>
      <sheetName val="Т19_1"/>
      <sheetName val="_O"/>
      <sheetName val="_O???"/>
      <sheetName val="_O?"/>
      <sheetName val="1_3_Расчет_НВВ_по_RAB_(2022)"/>
      <sheetName val="1_7_Баланс_ээ"/>
      <sheetName val="прил 1"/>
      <sheetName val="2"/>
      <sheetName val="0.1"/>
      <sheetName val="1"/>
      <sheetName val="10"/>
      <sheetName val="11"/>
      <sheetName val="12"/>
      <sheetName val="13"/>
      <sheetName val="14"/>
      <sheetName val="18"/>
      <sheetName val="24.1"/>
      <sheetName val="30"/>
      <sheetName val="6.1"/>
      <sheetName val="7"/>
      <sheetName val="8"/>
      <sheetName val="9"/>
      <sheetName val="_x005f_x0018_O___"/>
      <sheetName val="_x005f_x0018_O_x005f_x0000_"/>
      <sheetName val="_x005f_x0018_O"/>
      <sheetName val="_x005f_x0018_O_"/>
      <sheetName val="_x005f_x005f_x005f_x0018_O_x005f_x005f_x005f_x0000__x00"/>
      <sheetName val="_x0018_O___"/>
      <sheetName val="_x0018_O_"/>
      <sheetName val="_x005f_x0018_O_x005f_x0000__x00"/>
      <sheetName val=" O___"/>
      <sheetName val=" O_"/>
      <sheetName val="уф-61"/>
      <sheetName val="20:21"/>
    </sheetNames>
    <sheetDataSet>
      <sheetData sheetId="0" refreshError="1"/>
      <sheetData sheetId="1" refreshError="1"/>
      <sheetData sheetId="2" refreshError="1"/>
      <sheetData sheetId="3" refreshError="1"/>
      <sheetData sheetId="4" refreshError="1">
        <row r="2">
          <cell r="A2" t="str">
            <v>ТЭС-1</v>
          </cell>
        </row>
        <row r="4">
          <cell r="E4" t="str">
            <v>ТЭС-1</v>
          </cell>
          <cell r="G4" t="str">
            <v>ТЭС-2</v>
          </cell>
          <cell r="J4" t="str">
            <v>ГЭС-1</v>
          </cell>
          <cell r="L4" t="str">
            <v>ГЭС-2</v>
          </cell>
        </row>
        <row r="8">
          <cell r="J8">
            <v>0</v>
          </cell>
          <cell r="K8">
            <v>0</v>
          </cell>
          <cell r="L8">
            <v>0</v>
          </cell>
        </row>
        <row r="9">
          <cell r="J9">
            <v>0</v>
          </cell>
          <cell r="K9">
            <v>0</v>
          </cell>
          <cell r="L9">
            <v>0</v>
          </cell>
          <cell r="M9" t="e">
            <v>#NAME?</v>
          </cell>
        </row>
        <row r="10">
          <cell r="J10">
            <v>0</v>
          </cell>
          <cell r="K10">
            <v>0</v>
          </cell>
          <cell r="L10">
            <v>0</v>
          </cell>
          <cell r="M10" t="e">
            <v>#NAME?</v>
          </cell>
        </row>
        <row r="11">
          <cell r="J11">
            <v>0</v>
          </cell>
          <cell r="K11">
            <v>0</v>
          </cell>
          <cell r="L11">
            <v>0</v>
          </cell>
          <cell r="M11">
            <v>0</v>
          </cell>
        </row>
        <row r="13">
          <cell r="E13">
            <v>0</v>
          </cell>
          <cell r="F13">
            <v>0</v>
          </cell>
          <cell r="G13">
            <v>0</v>
          </cell>
          <cell r="H13">
            <v>0</v>
          </cell>
          <cell r="J13">
            <v>0</v>
          </cell>
          <cell r="K13">
            <v>0</v>
          </cell>
          <cell r="L13">
            <v>0</v>
          </cell>
          <cell r="M13" t="e">
            <v>#NAME?</v>
          </cell>
        </row>
        <row r="16">
          <cell r="E16">
            <v>0</v>
          </cell>
          <cell r="F16">
            <v>0</v>
          </cell>
          <cell r="G16">
            <v>0</v>
          </cell>
          <cell r="H16">
            <v>0</v>
          </cell>
          <cell r="J16">
            <v>0</v>
          </cell>
          <cell r="K16">
            <v>0</v>
          </cell>
          <cell r="L16">
            <v>0</v>
          </cell>
          <cell r="M16">
            <v>0</v>
          </cell>
        </row>
        <row r="17">
          <cell r="F17">
            <v>0</v>
          </cell>
        </row>
        <row r="19">
          <cell r="E19">
            <v>0</v>
          </cell>
          <cell r="K19" t="e">
            <v>#NAME?</v>
          </cell>
          <cell r="L19" t="e">
            <v>#NAME?</v>
          </cell>
          <cell r="M19" t="e">
            <v>#NAME?</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2">
          <cell r="A2">
            <v>0</v>
          </cell>
        </row>
      </sheetData>
      <sheetData sheetId="372">
        <row r="2">
          <cell r="A2">
            <v>0</v>
          </cell>
        </row>
      </sheetData>
      <sheetData sheetId="373">
        <row r="2">
          <cell r="A2">
            <v>0</v>
          </cell>
        </row>
      </sheetData>
      <sheetData sheetId="374">
        <row r="2">
          <cell r="A2">
            <v>0</v>
          </cell>
        </row>
      </sheetData>
      <sheetData sheetId="375">
        <row r="2">
          <cell r="A2">
            <v>0</v>
          </cell>
        </row>
      </sheetData>
      <sheetData sheetId="376">
        <row r="2">
          <cell r="A2">
            <v>0</v>
          </cell>
        </row>
      </sheetData>
      <sheetData sheetId="377">
        <row r="2">
          <cell r="A2">
            <v>0</v>
          </cell>
        </row>
      </sheetData>
      <sheetData sheetId="378">
        <row r="2">
          <cell r="A2">
            <v>0</v>
          </cell>
        </row>
      </sheetData>
      <sheetData sheetId="379">
        <row r="2">
          <cell r="A2">
            <v>0</v>
          </cell>
        </row>
      </sheetData>
      <sheetData sheetId="380">
        <row r="2">
          <cell r="A2">
            <v>0</v>
          </cell>
        </row>
      </sheetData>
      <sheetData sheetId="381">
        <row r="2">
          <cell r="A2">
            <v>0</v>
          </cell>
        </row>
      </sheetData>
      <sheetData sheetId="382">
        <row r="2">
          <cell r="A2">
            <v>0</v>
          </cell>
        </row>
      </sheetData>
      <sheetData sheetId="383">
        <row r="2">
          <cell r="A2">
            <v>0</v>
          </cell>
        </row>
      </sheetData>
      <sheetData sheetId="384">
        <row r="2">
          <cell r="A2">
            <v>0</v>
          </cell>
        </row>
      </sheetData>
      <sheetData sheetId="385">
        <row r="2">
          <cell r="A2">
            <v>0</v>
          </cell>
        </row>
      </sheetData>
      <sheetData sheetId="386">
        <row r="2">
          <cell r="A2">
            <v>0</v>
          </cell>
        </row>
      </sheetData>
      <sheetData sheetId="387">
        <row r="2">
          <cell r="A2">
            <v>0</v>
          </cell>
        </row>
      </sheetData>
      <sheetData sheetId="388">
        <row r="2">
          <cell r="A2">
            <v>0</v>
          </cell>
        </row>
      </sheetData>
      <sheetData sheetId="389">
        <row r="2">
          <cell r="A2">
            <v>0</v>
          </cell>
        </row>
      </sheetData>
      <sheetData sheetId="390">
        <row r="2">
          <cell r="A2">
            <v>0</v>
          </cell>
        </row>
      </sheetData>
      <sheetData sheetId="391">
        <row r="2">
          <cell r="A2">
            <v>0</v>
          </cell>
        </row>
      </sheetData>
      <sheetData sheetId="392">
        <row r="2">
          <cell r="A2">
            <v>0</v>
          </cell>
        </row>
      </sheetData>
      <sheetData sheetId="393">
        <row r="2">
          <cell r="A2">
            <v>0</v>
          </cell>
        </row>
      </sheetData>
      <sheetData sheetId="394">
        <row r="2">
          <cell r="A2">
            <v>0</v>
          </cell>
        </row>
      </sheetData>
      <sheetData sheetId="395">
        <row r="2">
          <cell r="A2">
            <v>0</v>
          </cell>
        </row>
      </sheetData>
      <sheetData sheetId="396">
        <row r="2">
          <cell r="A2">
            <v>0</v>
          </cell>
        </row>
      </sheetData>
      <sheetData sheetId="397">
        <row r="2">
          <cell r="A2">
            <v>0</v>
          </cell>
        </row>
      </sheetData>
      <sheetData sheetId="398">
        <row r="2">
          <cell r="A2">
            <v>0</v>
          </cell>
        </row>
      </sheetData>
      <sheetData sheetId="399">
        <row r="2">
          <cell r="A2">
            <v>0</v>
          </cell>
        </row>
      </sheetData>
      <sheetData sheetId="400">
        <row r="2">
          <cell r="A2">
            <v>0</v>
          </cell>
        </row>
      </sheetData>
      <sheetData sheetId="401">
        <row r="2">
          <cell r="A2">
            <v>0</v>
          </cell>
        </row>
      </sheetData>
      <sheetData sheetId="402">
        <row r="2">
          <cell r="A2">
            <v>0</v>
          </cell>
        </row>
      </sheetData>
      <sheetData sheetId="403">
        <row r="2">
          <cell r="A2">
            <v>0</v>
          </cell>
        </row>
      </sheetData>
      <sheetData sheetId="404">
        <row r="2">
          <cell r="A2">
            <v>0</v>
          </cell>
        </row>
      </sheetData>
      <sheetData sheetId="405">
        <row r="2">
          <cell r="A2">
            <v>0</v>
          </cell>
        </row>
      </sheetData>
      <sheetData sheetId="406">
        <row r="2">
          <cell r="A2">
            <v>0</v>
          </cell>
        </row>
      </sheetData>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sheetData sheetId="419"/>
      <sheetData sheetId="420"/>
      <sheetData sheetId="421"/>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sheetData sheetId="446"/>
      <sheetData sheetId="447"/>
      <sheetData sheetId="448"/>
      <sheetData sheetId="449"/>
      <sheetData sheetId="450"/>
      <sheetData sheetId="451"/>
      <sheetData sheetId="452"/>
      <sheetData sheetId="453"/>
      <sheetData sheetId="454"/>
      <sheetData sheetId="455"/>
      <sheetData sheetId="456"/>
      <sheetData sheetId="457"/>
      <sheetData sheetId="458"/>
      <sheetData sheetId="459"/>
      <sheetData sheetId="460"/>
      <sheetData sheetId="461"/>
      <sheetData sheetId="462"/>
      <sheetData sheetId="463">
        <row r="8">
          <cell r="D8">
            <v>15739</v>
          </cell>
        </row>
      </sheetData>
      <sheetData sheetId="464">
        <row r="8">
          <cell r="D8">
            <v>15739</v>
          </cell>
        </row>
      </sheetData>
      <sheetData sheetId="465">
        <row r="8">
          <cell r="D8">
            <v>15739</v>
          </cell>
        </row>
      </sheetData>
      <sheetData sheetId="466">
        <row r="8">
          <cell r="D8">
            <v>15739</v>
          </cell>
        </row>
      </sheetData>
      <sheetData sheetId="467">
        <row r="8">
          <cell r="D8">
            <v>15739</v>
          </cell>
        </row>
      </sheetData>
      <sheetData sheetId="468">
        <row r="8">
          <cell r="D8">
            <v>15739</v>
          </cell>
        </row>
      </sheetData>
      <sheetData sheetId="469">
        <row r="8">
          <cell r="D8">
            <v>15739</v>
          </cell>
        </row>
      </sheetData>
      <sheetData sheetId="470">
        <row r="8">
          <cell r="D8">
            <v>15739</v>
          </cell>
        </row>
      </sheetData>
      <sheetData sheetId="471">
        <row r="8">
          <cell r="D8">
            <v>15739</v>
          </cell>
        </row>
      </sheetData>
      <sheetData sheetId="472">
        <row r="8">
          <cell r="D8">
            <v>15739</v>
          </cell>
        </row>
      </sheetData>
      <sheetData sheetId="473">
        <row r="8">
          <cell r="D8">
            <v>15739</v>
          </cell>
        </row>
      </sheetData>
      <sheetData sheetId="474">
        <row r="8">
          <cell r="D8">
            <v>15739</v>
          </cell>
        </row>
      </sheetData>
      <sheetData sheetId="475">
        <row r="8">
          <cell r="D8">
            <v>15739</v>
          </cell>
        </row>
      </sheetData>
      <sheetData sheetId="476">
        <row r="8">
          <cell r="D8">
            <v>15739</v>
          </cell>
        </row>
      </sheetData>
      <sheetData sheetId="477">
        <row r="8">
          <cell r="D8">
            <v>15739</v>
          </cell>
        </row>
      </sheetData>
      <sheetData sheetId="478">
        <row r="8">
          <cell r="D8">
            <v>15739</v>
          </cell>
        </row>
      </sheetData>
      <sheetData sheetId="479">
        <row r="8">
          <cell r="D8">
            <v>15739</v>
          </cell>
        </row>
      </sheetData>
      <sheetData sheetId="480">
        <row r="8">
          <cell r="D8">
            <v>15739</v>
          </cell>
        </row>
      </sheetData>
      <sheetData sheetId="481">
        <row r="8">
          <cell r="D8">
            <v>15739</v>
          </cell>
        </row>
      </sheetData>
      <sheetData sheetId="482">
        <row r="8">
          <cell r="D8">
            <v>15739</v>
          </cell>
        </row>
      </sheetData>
      <sheetData sheetId="483">
        <row r="8">
          <cell r="D8">
            <v>15739</v>
          </cell>
        </row>
      </sheetData>
      <sheetData sheetId="484">
        <row r="8">
          <cell r="D8">
            <v>15739</v>
          </cell>
        </row>
      </sheetData>
      <sheetData sheetId="485">
        <row r="8">
          <cell r="D8">
            <v>15739</v>
          </cell>
        </row>
      </sheetData>
      <sheetData sheetId="486">
        <row r="8">
          <cell r="D8">
            <v>15739</v>
          </cell>
        </row>
      </sheetData>
      <sheetData sheetId="487">
        <row r="8">
          <cell r="D8">
            <v>15739</v>
          </cell>
        </row>
      </sheetData>
      <sheetData sheetId="488">
        <row r="8">
          <cell r="D8">
            <v>15739</v>
          </cell>
        </row>
      </sheetData>
      <sheetData sheetId="489">
        <row r="8">
          <cell r="D8">
            <v>15739</v>
          </cell>
        </row>
      </sheetData>
      <sheetData sheetId="490">
        <row r="8">
          <cell r="D8">
            <v>15739</v>
          </cell>
        </row>
      </sheetData>
      <sheetData sheetId="491">
        <row r="8">
          <cell r="D8">
            <v>15739</v>
          </cell>
        </row>
      </sheetData>
      <sheetData sheetId="492">
        <row r="8">
          <cell r="D8">
            <v>15739</v>
          </cell>
        </row>
      </sheetData>
      <sheetData sheetId="493">
        <row r="8">
          <cell r="D8">
            <v>15739</v>
          </cell>
        </row>
      </sheetData>
      <sheetData sheetId="494">
        <row r="8">
          <cell r="D8">
            <v>15739</v>
          </cell>
        </row>
      </sheetData>
      <sheetData sheetId="495">
        <row r="8">
          <cell r="D8">
            <v>15739</v>
          </cell>
        </row>
      </sheetData>
      <sheetData sheetId="496">
        <row r="8">
          <cell r="D8">
            <v>15739</v>
          </cell>
        </row>
      </sheetData>
      <sheetData sheetId="497">
        <row r="8">
          <cell r="D8">
            <v>15739</v>
          </cell>
        </row>
      </sheetData>
      <sheetData sheetId="498">
        <row r="8">
          <cell r="D8">
            <v>15739</v>
          </cell>
        </row>
      </sheetData>
      <sheetData sheetId="499">
        <row r="8">
          <cell r="D8">
            <v>15739</v>
          </cell>
        </row>
      </sheetData>
      <sheetData sheetId="500">
        <row r="8">
          <cell r="D8">
            <v>15739</v>
          </cell>
        </row>
      </sheetData>
      <sheetData sheetId="501">
        <row r="8">
          <cell r="D8">
            <v>15739</v>
          </cell>
        </row>
      </sheetData>
      <sheetData sheetId="502">
        <row r="8">
          <cell r="D8">
            <v>15739</v>
          </cell>
        </row>
      </sheetData>
      <sheetData sheetId="503">
        <row r="8">
          <cell r="D8">
            <v>15739</v>
          </cell>
        </row>
      </sheetData>
      <sheetData sheetId="504">
        <row r="8">
          <cell r="D8">
            <v>15739</v>
          </cell>
        </row>
      </sheetData>
      <sheetData sheetId="505">
        <row r="8">
          <cell r="D8">
            <v>15739</v>
          </cell>
        </row>
      </sheetData>
      <sheetData sheetId="506">
        <row r="8">
          <cell r="D8">
            <v>15739</v>
          </cell>
        </row>
      </sheetData>
      <sheetData sheetId="507">
        <row r="8">
          <cell r="D8">
            <v>15739</v>
          </cell>
        </row>
      </sheetData>
      <sheetData sheetId="508">
        <row r="8">
          <cell r="D8">
            <v>15739</v>
          </cell>
        </row>
      </sheetData>
      <sheetData sheetId="509">
        <row r="8">
          <cell r="D8">
            <v>15739</v>
          </cell>
        </row>
      </sheetData>
      <sheetData sheetId="510">
        <row r="2">
          <cell r="A2">
            <v>0</v>
          </cell>
        </row>
      </sheetData>
      <sheetData sheetId="511">
        <row r="2">
          <cell r="A2">
            <v>0</v>
          </cell>
        </row>
      </sheetData>
      <sheetData sheetId="512">
        <row r="2">
          <cell r="A2">
            <v>0</v>
          </cell>
        </row>
      </sheetData>
      <sheetData sheetId="513">
        <row r="2">
          <cell r="A2">
            <v>0</v>
          </cell>
        </row>
      </sheetData>
      <sheetData sheetId="514">
        <row r="2">
          <cell r="A2">
            <v>0</v>
          </cell>
        </row>
      </sheetData>
      <sheetData sheetId="515">
        <row r="2">
          <cell r="A2">
            <v>0</v>
          </cell>
        </row>
      </sheetData>
      <sheetData sheetId="516">
        <row r="2">
          <cell r="A2">
            <v>0</v>
          </cell>
        </row>
      </sheetData>
      <sheetData sheetId="517">
        <row r="2">
          <cell r="A2">
            <v>0</v>
          </cell>
        </row>
      </sheetData>
      <sheetData sheetId="518">
        <row r="2">
          <cell r="A2">
            <v>0</v>
          </cell>
        </row>
      </sheetData>
      <sheetData sheetId="519">
        <row r="2">
          <cell r="A2" t="str">
            <v>ТЭС-1</v>
          </cell>
        </row>
      </sheetData>
      <sheetData sheetId="520">
        <row r="2">
          <cell r="A2">
            <v>0</v>
          </cell>
        </row>
      </sheetData>
      <sheetData sheetId="521">
        <row r="2">
          <cell r="A2">
            <v>0</v>
          </cell>
        </row>
      </sheetData>
      <sheetData sheetId="522">
        <row r="2">
          <cell r="A2">
            <v>0</v>
          </cell>
        </row>
      </sheetData>
      <sheetData sheetId="523">
        <row r="2">
          <cell r="A2">
            <v>0</v>
          </cell>
        </row>
      </sheetData>
      <sheetData sheetId="524">
        <row r="2">
          <cell r="A2">
            <v>0</v>
          </cell>
        </row>
      </sheetData>
      <sheetData sheetId="525">
        <row r="2">
          <cell r="A2">
            <v>0</v>
          </cell>
        </row>
      </sheetData>
      <sheetData sheetId="526">
        <row r="2">
          <cell r="A2">
            <v>0</v>
          </cell>
        </row>
      </sheetData>
      <sheetData sheetId="527"/>
      <sheetData sheetId="528"/>
      <sheetData sheetId="529"/>
      <sheetData sheetId="530"/>
      <sheetData sheetId="531"/>
      <sheetData sheetId="532"/>
      <sheetData sheetId="533"/>
      <sheetData sheetId="534"/>
      <sheetData sheetId="535"/>
      <sheetData sheetId="536"/>
      <sheetData sheetId="537"/>
      <sheetData sheetId="538"/>
      <sheetData sheetId="539"/>
      <sheetData sheetId="540"/>
      <sheetData sheetId="541"/>
      <sheetData sheetId="542"/>
      <sheetData sheetId="543"/>
      <sheetData sheetId="544">
        <row r="2">
          <cell r="A2">
            <v>0</v>
          </cell>
        </row>
      </sheetData>
      <sheetData sheetId="545">
        <row r="2">
          <cell r="A2">
            <v>0</v>
          </cell>
        </row>
      </sheetData>
      <sheetData sheetId="546">
        <row r="2">
          <cell r="A2">
            <v>0</v>
          </cell>
        </row>
      </sheetData>
      <sheetData sheetId="547">
        <row r="2">
          <cell r="A2">
            <v>0</v>
          </cell>
        </row>
      </sheetData>
      <sheetData sheetId="548">
        <row r="2">
          <cell r="A2">
            <v>0</v>
          </cell>
        </row>
      </sheetData>
      <sheetData sheetId="549">
        <row r="2">
          <cell r="A2">
            <v>0</v>
          </cell>
        </row>
      </sheetData>
      <sheetData sheetId="550">
        <row r="2">
          <cell r="A2">
            <v>0</v>
          </cell>
        </row>
      </sheetData>
      <sheetData sheetId="551">
        <row r="2">
          <cell r="A2">
            <v>0</v>
          </cell>
        </row>
      </sheetData>
      <sheetData sheetId="552">
        <row r="2">
          <cell r="A2">
            <v>0</v>
          </cell>
        </row>
      </sheetData>
      <sheetData sheetId="553">
        <row r="2">
          <cell r="A2">
            <v>0</v>
          </cell>
        </row>
      </sheetData>
      <sheetData sheetId="554">
        <row r="2">
          <cell r="A2">
            <v>0</v>
          </cell>
        </row>
      </sheetData>
      <sheetData sheetId="555"/>
      <sheetData sheetId="556"/>
      <sheetData sheetId="557"/>
      <sheetData sheetId="558"/>
      <sheetData sheetId="559"/>
      <sheetData sheetId="560"/>
      <sheetData sheetId="561"/>
      <sheetData sheetId="562"/>
      <sheetData sheetId="563"/>
      <sheetData sheetId="564"/>
      <sheetData sheetId="565"/>
      <sheetData sheetId="566"/>
      <sheetData sheetId="567"/>
      <sheetData sheetId="568"/>
      <sheetData sheetId="569"/>
      <sheetData sheetId="570"/>
      <sheetData sheetId="571"/>
      <sheetData sheetId="572"/>
      <sheetData sheetId="573"/>
      <sheetData sheetId="574"/>
      <sheetData sheetId="575"/>
      <sheetData sheetId="576">
        <row r="2">
          <cell r="A2">
            <v>0</v>
          </cell>
        </row>
      </sheetData>
      <sheetData sheetId="577">
        <row r="2">
          <cell r="A2">
            <v>0</v>
          </cell>
        </row>
      </sheetData>
      <sheetData sheetId="578">
        <row r="2">
          <cell r="A2">
            <v>0</v>
          </cell>
        </row>
      </sheetData>
      <sheetData sheetId="579">
        <row r="2">
          <cell r="A2">
            <v>0</v>
          </cell>
        </row>
      </sheetData>
      <sheetData sheetId="580">
        <row r="2">
          <cell r="A2">
            <v>0</v>
          </cell>
        </row>
      </sheetData>
      <sheetData sheetId="581">
        <row r="2">
          <cell r="A2">
            <v>0</v>
          </cell>
        </row>
      </sheetData>
      <sheetData sheetId="582">
        <row r="2">
          <cell r="A2">
            <v>0</v>
          </cell>
        </row>
      </sheetData>
      <sheetData sheetId="583">
        <row r="2">
          <cell r="A2">
            <v>0</v>
          </cell>
        </row>
      </sheetData>
      <sheetData sheetId="584">
        <row r="2">
          <cell r="A2">
            <v>0</v>
          </cell>
        </row>
      </sheetData>
      <sheetData sheetId="585">
        <row r="2">
          <cell r="A2">
            <v>0</v>
          </cell>
        </row>
      </sheetData>
      <sheetData sheetId="586">
        <row r="2">
          <cell r="A2">
            <v>0</v>
          </cell>
        </row>
      </sheetData>
      <sheetData sheetId="587">
        <row r="2">
          <cell r="A2">
            <v>0</v>
          </cell>
        </row>
      </sheetData>
      <sheetData sheetId="588">
        <row r="2">
          <cell r="A2">
            <v>0</v>
          </cell>
        </row>
      </sheetData>
      <sheetData sheetId="589">
        <row r="2">
          <cell r="A2">
            <v>0</v>
          </cell>
        </row>
      </sheetData>
      <sheetData sheetId="590">
        <row r="2">
          <cell r="A2">
            <v>0</v>
          </cell>
        </row>
      </sheetData>
      <sheetData sheetId="591">
        <row r="2">
          <cell r="A2">
            <v>0</v>
          </cell>
        </row>
      </sheetData>
      <sheetData sheetId="592">
        <row r="2">
          <cell r="A2">
            <v>0</v>
          </cell>
        </row>
      </sheetData>
      <sheetData sheetId="593">
        <row r="2">
          <cell r="A2">
            <v>0</v>
          </cell>
        </row>
      </sheetData>
      <sheetData sheetId="594">
        <row r="2">
          <cell r="A2">
            <v>0</v>
          </cell>
        </row>
      </sheetData>
      <sheetData sheetId="595">
        <row r="2">
          <cell r="A2">
            <v>0</v>
          </cell>
        </row>
      </sheetData>
      <sheetData sheetId="596">
        <row r="2">
          <cell r="A2">
            <v>0</v>
          </cell>
        </row>
      </sheetData>
      <sheetData sheetId="597">
        <row r="2">
          <cell r="A2">
            <v>0</v>
          </cell>
        </row>
      </sheetData>
      <sheetData sheetId="598">
        <row r="2">
          <cell r="A2">
            <v>0</v>
          </cell>
        </row>
      </sheetData>
      <sheetData sheetId="599">
        <row r="2">
          <cell r="A2">
            <v>0</v>
          </cell>
        </row>
      </sheetData>
      <sheetData sheetId="600">
        <row r="2">
          <cell r="A2">
            <v>0</v>
          </cell>
        </row>
      </sheetData>
      <sheetData sheetId="601">
        <row r="2">
          <cell r="A2">
            <v>0</v>
          </cell>
        </row>
      </sheetData>
      <sheetData sheetId="602">
        <row r="2">
          <cell r="A2">
            <v>0</v>
          </cell>
        </row>
      </sheetData>
      <sheetData sheetId="603">
        <row r="2">
          <cell r="A2">
            <v>0</v>
          </cell>
        </row>
      </sheetData>
      <sheetData sheetId="604"/>
      <sheetData sheetId="605"/>
      <sheetData sheetId="606"/>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4"/>
      <sheetName val="25"/>
      <sheetName val="27"/>
      <sheetName val="P2.1"/>
      <sheetName val="P2.2"/>
      <sheetName val="2.3"/>
      <sheetName val="перекрестка"/>
      <sheetName val="TDSheet"/>
      <sheetName val="RAB_МСК_от 16.11.2010"/>
      <sheetName val="Свод"/>
      <sheetName val="Регионы"/>
      <sheetName val="Ф-1 (для АО-энерго)"/>
      <sheetName val="Ф-2 (для АО-энерго)"/>
      <sheetName val="Справочники"/>
      <sheetName val="ИПР 2012"/>
      <sheetName val="ИПР 2012-2017"/>
      <sheetName val="прил. 1.1"/>
      <sheetName val="прил. 1.2 "/>
      <sheetName val="прил. 1.3"/>
      <sheetName val="прил. 1.4"/>
      <sheetName val="прил. 2.2"/>
      <sheetName val="прил. 4.2"/>
      <sheetName val="1.2"/>
      <sheetName val="стадия реализации"/>
      <sheetName val="ввод-вывод"/>
      <sheetName val="2.2_прил."/>
      <sheetName val="2008 -2010"/>
      <sheetName val="ээ"/>
      <sheetName val="СарРС"/>
      <sheetName val="0"/>
      <sheetName val="1"/>
      <sheetName val="10"/>
      <sheetName val="11"/>
      <sheetName val="12"/>
      <sheetName val="13"/>
      <sheetName val="14"/>
      <sheetName val="18"/>
      <sheetName val="19"/>
      <sheetName val="2"/>
      <sheetName val="21"/>
      <sheetName val="22"/>
      <sheetName val="23"/>
      <sheetName val="24.1"/>
      <sheetName val="26"/>
      <sheetName val="28"/>
      <sheetName val="29"/>
      <sheetName val="4.1"/>
      <sheetName val="8"/>
      <sheetName val="9"/>
      <sheetName val="ЭТЛ"/>
      <sheetName val="Добло"/>
      <sheetName val="TEHSHEET"/>
      <sheetName val="исправления_30_05_2006"/>
      <sheetName val="17_1"/>
      <sheetName val="18_2"/>
      <sheetName val="20_1"/>
      <sheetName val="21_3"/>
      <sheetName val="P2_1"/>
      <sheetName val="P2_2"/>
      <sheetName val="2_3"/>
      <sheetName val="RAB_МСК_от_16_11_2010"/>
      <sheetName val="Ф-1_(для_АО-энерго)"/>
      <sheetName val="Ф-2_(для_АО-энерго)"/>
      <sheetName val="ИПР_2012"/>
      <sheetName val="ИПР_2012-2017"/>
      <sheetName val="прил__1_1"/>
      <sheetName val="прил__1_2_"/>
      <sheetName val="прил__1_3"/>
      <sheetName val="прил__1_4"/>
      <sheetName val="прил__2_2"/>
      <sheetName val="прил__4_2"/>
      <sheetName val="1_2"/>
      <sheetName val="стадия_реализации"/>
      <sheetName val="2_2_прил_"/>
      <sheetName val="2008_-2010"/>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1"/>
      <sheetName val="Лист2"/>
      <sheetName val="Лист3"/>
      <sheetName val="Форма 4"/>
      <sheetName val="числ факт"/>
    </sheetNames>
    <sheetDataSet>
      <sheetData sheetId="0">
        <row r="4">
          <cell r="K4" t="str">
            <v>Проектная мощность/протяженность сетей (корректировка)</v>
          </cell>
        </row>
      </sheetData>
      <sheetData sheetId="1">
        <row r="4">
          <cell r="K4" t="str">
            <v>Проектная мощность/протяженность сетей (корректировка)</v>
          </cell>
        </row>
      </sheetData>
      <sheetData sheetId="2">
        <row r="4">
          <cell r="K4" t="str">
            <v>Проектная мощность/протяженность сетей (корректировка)</v>
          </cell>
        </row>
      </sheetData>
      <sheetData sheetId="3">
        <row r="4">
          <cell r="K4" t="str">
            <v>Проектная мощность/
протяженность сетей (корректировка)</v>
          </cell>
        </row>
      </sheetData>
      <sheetData sheetId="4" refreshError="1"/>
      <sheetData sheetId="5">
        <row r="12">
          <cell r="H12">
            <v>124.88</v>
          </cell>
        </row>
      </sheetData>
      <sheetData sheetId="6" refreshError="1"/>
      <sheetData sheetId="7" refreshError="1"/>
      <sheetData sheetId="8" refreshError="1"/>
      <sheetData sheetId="9">
        <row r="7">
          <cell r="G7">
            <v>884</v>
          </cell>
        </row>
      </sheetData>
      <sheetData sheetId="10" refreshError="1"/>
      <sheetData sheetId="11" refreshError="1"/>
      <sheetData sheetId="12" refreshError="1"/>
      <sheetData sheetId="13">
        <row r="6">
          <cell r="F6">
            <v>17217</v>
          </cell>
        </row>
      </sheetData>
      <sheetData sheetId="14" refreshError="1"/>
      <sheetData sheetId="15">
        <row r="10">
          <cell r="E10">
            <v>0</v>
          </cell>
        </row>
      </sheetData>
      <sheetData sheetId="16">
        <row r="10">
          <cell r="E10">
            <v>0</v>
          </cell>
        </row>
      </sheetData>
      <sheetData sheetId="17" refreshError="1"/>
      <sheetData sheetId="18">
        <row r="4">
          <cell r="K4" t="str">
            <v>БП №1</v>
          </cell>
        </row>
      </sheetData>
      <sheetData sheetId="19">
        <row r="4">
          <cell r="K4" t="str">
            <v>БП №1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ow r="10">
          <cell r="D10" t="str">
            <v>Действующая ИПР</v>
          </cell>
        </row>
      </sheetData>
      <sheetData sheetId="30">
        <row r="10">
          <cell r="D10" t="str">
            <v>Действующая ИПР</v>
          </cell>
        </row>
      </sheetData>
      <sheetData sheetId="31">
        <row r="10">
          <cell r="D10" t="str">
            <v>Действующая ИПР</v>
          </cell>
        </row>
      </sheetData>
      <sheetData sheetId="32">
        <row r="10">
          <cell r="D10" t="str">
            <v>Действующая ИПР</v>
          </cell>
        </row>
      </sheetData>
      <sheetData sheetId="33">
        <row r="10">
          <cell r="D10" t="str">
            <v>Действующая ИПР</v>
          </cell>
        </row>
      </sheetData>
      <sheetData sheetId="34">
        <row r="10">
          <cell r="D10" t="str">
            <v>Действующая ИПР</v>
          </cell>
        </row>
      </sheetData>
      <sheetData sheetId="35">
        <row r="10">
          <cell r="D10" t="str">
            <v>Действующая ИПР</v>
          </cell>
        </row>
      </sheetData>
      <sheetData sheetId="36">
        <row r="10">
          <cell r="D10" t="str">
            <v>Действующая ИПР</v>
          </cell>
        </row>
      </sheetData>
      <sheetData sheetId="37">
        <row r="10">
          <cell r="D10" t="str">
            <v>Действующая ИПР</v>
          </cell>
        </row>
      </sheetData>
      <sheetData sheetId="38">
        <row r="10">
          <cell r="D10" t="str">
            <v>Действующая ИПР</v>
          </cell>
        </row>
      </sheetData>
      <sheetData sheetId="39">
        <row r="10">
          <cell r="D10" t="str">
            <v>Действующая ИПР</v>
          </cell>
        </row>
      </sheetData>
      <sheetData sheetId="40">
        <row r="10">
          <cell r="D10" t="str">
            <v>Действующая ИПР</v>
          </cell>
        </row>
      </sheetData>
      <sheetData sheetId="41" refreshError="1"/>
      <sheetData sheetId="42" refreshError="1"/>
      <sheetData sheetId="43">
        <row r="10">
          <cell r="B10" t="str">
            <v>Наименование статей</v>
          </cell>
        </row>
      </sheetData>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ow r="10">
          <cell r="B10">
            <v>0</v>
          </cell>
        </row>
      </sheetData>
      <sheetData sheetId="65">
        <row r="11">
          <cell r="L11">
            <v>14851</v>
          </cell>
        </row>
      </sheetData>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ow r="10">
          <cell r="B10">
            <v>0</v>
          </cell>
        </row>
      </sheetData>
      <sheetData sheetId="104"/>
      <sheetData sheetId="105"/>
      <sheetData sheetId="106">
        <row r="10">
          <cell r="B10">
            <v>0</v>
          </cell>
        </row>
      </sheetData>
      <sheetData sheetId="107">
        <row r="10">
          <cell r="B10">
            <v>0</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s>
    <sheetDataSet>
      <sheetData sheetId="0">
        <row r="4">
          <cell r="C4" t="str">
            <v>Гуджоян Дмитрий Олегович</v>
          </cell>
        </row>
        <row r="19">
          <cell r="F19" t="str">
            <v>Nesterenko_VV@mrsk-1.ru</v>
          </cell>
        </row>
        <row r="22">
          <cell r="F22" t="str">
            <v xml:space="preserve"> </v>
          </cell>
        </row>
      </sheetData>
      <sheetData sheetId="1"/>
      <sheetData sheetId="2"/>
      <sheetData sheetId="3"/>
      <sheetData sheetId="4"/>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FES"/>
      <sheetName val="Лист1"/>
      <sheetName val="Позиция"/>
      <sheetName val="ВАРИАНТ 3 РАБОЧИЙ"/>
      <sheetName val="Кедровский"/>
      <sheetName val="20"/>
      <sheetName val="23"/>
      <sheetName val="26"/>
      <sheetName val="27"/>
      <sheetName val="28"/>
      <sheetName val="21"/>
      <sheetName val="29"/>
      <sheetName val="Справочники"/>
      <sheetName val="25"/>
      <sheetName val="19"/>
      <sheetName val="22"/>
      <sheetName val="24"/>
      <sheetName val="UGOL"/>
      <sheetName val="TEHSHEET"/>
      <sheetName val="план 2000"/>
      <sheetName val="Перегруппировка"/>
      <sheetName val="ПрЭС"/>
      <sheetName val="Главная для ТП"/>
      <sheetName val="1.15 (д.б.)"/>
      <sheetName val="Заголовок"/>
      <sheetName val="ФОТ по месяцам"/>
      <sheetName val="Смета ДУ и ПД"/>
      <sheetName val="Главная"/>
      <sheetName val="EKDEB90"/>
      <sheetName val="Смета_"/>
      <sheetName val="на_1_тут"/>
      <sheetName val="ВАРИАНТ_3_РАБОЧИЙ"/>
      <sheetName val="план_2000"/>
      <sheetName val="Главная_для_ТП"/>
      <sheetName val="1_15_(д_б_)"/>
      <sheetName val="Т6"/>
      <sheetName val="БДР"/>
      <sheetName val="прочие доходы"/>
      <sheetName val="ТЭП ТНС утв."/>
      <sheetName val="КПЭ"/>
      <sheetName val="ОНА,ОНО"/>
      <sheetName val="1. свод филиалы"/>
      <sheetName val="1. ИА"/>
      <sheetName val="1. свод ЛЭ"/>
      <sheetName val="Смета2 проект. раб."/>
      <sheetName val="T0"/>
      <sheetName val="Drop down lists"/>
      <sheetName val="реестр сф 2012"/>
      <sheetName val="служебная"/>
      <sheetName val="Лист2"/>
      <sheetName val="Итоги"/>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 val="Автозаполнение"/>
      <sheetName val="П.8."/>
      <sheetName val="Перечень"/>
      <sheetName val="ID ПС"/>
      <sheetName val="Справочник коды"/>
      <sheetName val="база подразделение"/>
      <sheetName val="база статьи затрат"/>
      <sheetName val="БД"/>
      <sheetName val="Информ-я о регулируемой орг-и"/>
      <sheetName val="Нормы325"/>
      <sheetName val="TOPLIWO"/>
      <sheetName val="2018"/>
      <sheetName val="2019"/>
      <sheetName val="Справочник"/>
      <sheetName val="договора-ОТЧЕТутв.БП"/>
      <sheetName val="Справочно"/>
      <sheetName val="Типовые причины"/>
      <sheetName val="БЗ"/>
      <sheetName val="Классификатор"/>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TOPLIWO"/>
      <sheetName val="Наименование ЦФО"/>
      <sheetName val="Справочник"/>
      <sheetName val="Справочники"/>
      <sheetName val="Статьи БДР"/>
      <sheetName val="ЦО"/>
      <sheetName val="Организации"/>
      <sheetName val="Виды деятельност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sum"/>
      <sheetName val="DCF_CAPM"/>
      <sheetName val="GLC_Market Approach"/>
      <sheetName val="BS_h&amp;p"/>
      <sheetName val="IS_h&amp;p"/>
      <sheetName val="WACC"/>
      <sheetName val="WorkCap"/>
      <sheetName val="Fin_Anlys"/>
      <sheetName val="GLC_ratios_Sept"/>
      <sheetName val="|"/>
      <sheetName val="drivers"/>
      <sheetName val="CapEx-Depr"/>
      <sheetName val="Fin_Investments"/>
      <sheetName val="BS_cz_CEZ_unconsol"/>
      <sheetName val="GLC_ratios_Jun"/>
      <sheetName val="Notes"/>
      <sheetName val="IS_cz_CEZ_unconsol"/>
      <sheetName val="IAS_Conv"/>
      <sheetName val="Operating Data"/>
      <sheetName val="DCF_CAPM_old"/>
      <sheetName val="||"/>
      <sheetName val="market"/>
      <sheetName val="control"/>
      <sheetName val="Read me first"/>
      <sheetName val="Master Inputs Start here"/>
      <sheetName val="Ф1 АТЭЦ"/>
      <sheetName val="Ф1 ЕТЭЦ"/>
      <sheetName val="Ф1 НГРЭС"/>
      <sheetName val="Ф1 ПТЭЦ"/>
      <sheetName val="Ф1 ЩГРЭС"/>
      <sheetName val="Ф 2 АТЭЦ"/>
      <sheetName val="Ф2 ЕТЭЦ"/>
      <sheetName val="Ф 2 НГРЭС"/>
      <sheetName val="Ф2 ПТЭЦ"/>
      <sheetName val="Ф 2 ЩГРЭС"/>
      <sheetName val="HIS"/>
      <sheetName val="HBS"/>
      <sheetName val="FRA"/>
      <sheetName val="GLC_data"/>
      <sheetName val="Ввод данных ЩГРЭС"/>
      <sheetName val="Ввод общих данных"/>
      <sheetName val="Расчет тарифов и выручки"/>
      <sheetName val="CapEx_Depr"/>
      <sheetName val="DCF"/>
      <sheetName val="GLC"/>
      <sheetName val="Assets"/>
      <sheetName val="Liab"/>
      <sheetName val="AA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Расчет НВВ общий"/>
      <sheetName val="ЭСО"/>
      <sheetName val="Ген. не уч. ОРЭМ"/>
      <sheetName val="Свод"/>
      <sheetName val="TEHSHEET"/>
      <sheetName val="Топливо2009"/>
      <sheetName val="2009"/>
      <sheetName val="Заголовок"/>
      <sheetName val="Lists"/>
      <sheetName val="Прилож.1"/>
      <sheetName val="Вводные данные систем"/>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База"/>
      <sheetName val="proverka"/>
      <sheetName val="ПРОГНОЗ_1"/>
      <sheetName val="Гр5(о)"/>
      <sheetName val="ФБР"/>
      <sheetName val="I"/>
      <sheetName val="MTO REV.0"/>
      <sheetName val="Статистика ДТП от 15 до 150 кВт"/>
    </sheetNames>
    <sheetDataSet>
      <sheetData sheetId="0" refreshError="1"/>
      <sheetData sheetId="1" refreshError="1"/>
      <sheetData sheetId="2" refreshError="1">
        <row r="5">
          <cell r="G5">
            <v>4551113.38</v>
          </cell>
        </row>
        <row r="52">
          <cell r="G52">
            <v>0</v>
          </cell>
        </row>
        <row r="53">
          <cell r="G53">
            <v>0</v>
          </cell>
        </row>
        <row r="54">
          <cell r="G54">
            <v>0</v>
          </cell>
        </row>
        <row r="55">
          <cell r="G55">
            <v>0</v>
          </cell>
        </row>
        <row r="56">
          <cell r="G56">
            <v>0</v>
          </cell>
        </row>
        <row r="57">
          <cell r="G57">
            <v>0</v>
          </cell>
        </row>
        <row r="58">
          <cell r="G58">
            <v>0</v>
          </cell>
        </row>
        <row r="59">
          <cell r="G59">
            <v>131.95402349999983</v>
          </cell>
        </row>
        <row r="60">
          <cell r="G60">
            <v>0</v>
          </cell>
        </row>
        <row r="61">
          <cell r="G61">
            <v>0</v>
          </cell>
        </row>
        <row r="62">
          <cell r="G62">
            <v>33.964858909038</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97">
          <cell r="G97">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ик"/>
      <sheetName val="Баланс ээ"/>
      <sheetName val="Баланс мощности"/>
      <sheetName val="regs"/>
      <sheetName val="Справочники"/>
      <sheetName val="ээ"/>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 val=""/>
      <sheetName val="Баланс мощности 2007"/>
      <sheetName val="Гр5(о)"/>
      <sheetName val="ФБР"/>
      <sheetName val="5"/>
      <sheetName val="Тср 19"/>
      <sheetName val="Тср 20"/>
      <sheetName val="Тср 20-24"/>
      <sheetName val="ТБР"/>
      <sheetName val="main gate house"/>
      <sheetName val="на 1 тут"/>
      <sheetName val="24"/>
      <sheetName val="16"/>
      <sheetName val="Таб1.1"/>
      <sheetName val="Лист"/>
      <sheetName val="Параметры"/>
      <sheetName val="навигация"/>
      <sheetName val="Производство электроэнергии"/>
      <sheetName val="структура"/>
      <sheetName val="Т11"/>
      <sheetName val="Т1"/>
      <sheetName val="Т2"/>
      <sheetName val="Т3"/>
      <sheetName val="Т6"/>
      <sheetName val="Т7"/>
      <sheetName val="Т8"/>
      <sheetName val="Ш_Передача_ЭЭ"/>
      <sheetName val="Справочник ЦФО"/>
      <sheetName val="П1.4, П1.5 -Томская обл"/>
      <sheetName val="Титульный"/>
    </sheetNames>
    <sheetDataSet>
      <sheetData sheetId="0" refreshError="1"/>
      <sheetData sheetId="1" refreshError="1"/>
      <sheetData sheetId="2" refreshError="1">
        <row r="5">
          <cell r="G5">
            <v>4551113.38</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ow r="5">
          <cell r="G5">
            <v>16503137.241579933</v>
          </cell>
        </row>
      </sheetData>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ow r="5">
          <cell r="G5">
            <v>16503137.241579933</v>
          </cell>
        </row>
      </sheetData>
      <sheetData sheetId="34" refreshError="1"/>
      <sheetData sheetId="35" refreshError="1"/>
      <sheetData sheetId="36" refreshError="1"/>
      <sheetData sheetId="37" refreshError="1"/>
      <sheetData sheetId="38">
        <row r="5">
          <cell r="G5">
            <v>16503137.241579933</v>
          </cell>
        </row>
      </sheetData>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 sheetId="57" refreshError="1"/>
      <sheetData sheetId="58" refreshError="1"/>
      <sheetData sheetId="59" refreshError="1"/>
      <sheetData sheetId="60" refreshError="1"/>
      <sheetData sheetId="61" refreshError="1"/>
      <sheetData sheetId="62">
        <row r="7">
          <cell r="G7">
            <v>0</v>
          </cell>
        </row>
      </sheetData>
      <sheetData sheetId="63">
        <row r="7">
          <cell r="G7">
            <v>0</v>
          </cell>
        </row>
      </sheetData>
      <sheetData sheetId="64">
        <row r="7">
          <cell r="G7">
            <v>0</v>
          </cell>
        </row>
      </sheetData>
      <sheetData sheetId="65">
        <row r="7">
          <cell r="G7">
            <v>0</v>
          </cell>
        </row>
      </sheetData>
      <sheetData sheetId="66" refreshError="1"/>
      <sheetData sheetId="67">
        <row r="7">
          <cell r="G7">
            <v>0</v>
          </cell>
        </row>
      </sheetData>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Адреса телефоны"/>
      <sheetName val="t_настройки"/>
      <sheetName val="t_проверки"/>
      <sheetName val="Сценарные условия"/>
      <sheetName val="Список ДЗО"/>
      <sheetName val="Information blok"/>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Лист1"/>
      <sheetName val="Лист2"/>
      <sheetName val="Лист3"/>
      <sheetName val="11.2"/>
      <sheetName val="растогнутые 2015"/>
    </sheetNames>
    <sheetDataSet>
      <sheetData sheetId="0" refreshError="1">
        <row r="4">
          <cell r="C4" t="str">
            <v>Гуджоян Дмитрий Олегович</v>
          </cell>
          <cell r="D4" t="str">
            <v>747-92-90</v>
          </cell>
        </row>
        <row r="7">
          <cell r="C7" t="str">
            <v>Гилев Дмитрий Михайлович</v>
          </cell>
          <cell r="D7" t="str">
            <v>747-92-92 (3031)</v>
          </cell>
          <cell r="E7" t="str">
            <v>915-3800031</v>
          </cell>
        </row>
        <row r="8">
          <cell r="C8">
            <v>0</v>
          </cell>
          <cell r="D8">
            <v>0</v>
          </cell>
          <cell r="E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-1.2836953722228372E-16</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row>
        <row r="13">
          <cell r="C13" t="str">
            <v>Павлов Владимир Михайлович</v>
          </cell>
          <cell r="D13">
            <v>0</v>
          </cell>
          <cell r="E13">
            <v>0</v>
          </cell>
          <cell r="F13">
            <v>0</v>
          </cell>
          <cell r="G13">
            <v>0</v>
          </cell>
          <cell r="H13">
            <v>0</v>
          </cell>
          <cell r="I13">
            <v>0</v>
          </cell>
          <cell r="J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J14">
            <v>-2.5160939999999954</v>
          </cell>
          <cell r="K14">
            <v>-3.3306690738754696E-15</v>
          </cell>
          <cell r="L14">
            <v>0</v>
          </cell>
          <cell r="M14">
            <v>0</v>
          </cell>
          <cell r="N14">
            <v>0</v>
          </cell>
          <cell r="P14">
            <v>0</v>
          </cell>
          <cell r="Q14">
            <v>0</v>
          </cell>
          <cell r="R14">
            <v>0</v>
          </cell>
          <cell r="S14">
            <v>1.2434497875801753E-14</v>
          </cell>
          <cell r="U14">
            <v>1.7763568394002505E-14</v>
          </cell>
          <cell r="V14">
            <v>0</v>
          </cell>
          <cell r="W14">
            <v>2.1316282072803006E-14</v>
          </cell>
          <cell r="X14">
            <v>0</v>
          </cell>
          <cell r="Z14">
            <v>0</v>
          </cell>
          <cell r="AA14">
            <v>2.3092638912203256E-14</v>
          </cell>
          <cell r="AB14">
            <v>0</v>
          </cell>
          <cell r="AC14">
            <v>1.5987211554602254E-14</v>
          </cell>
        </row>
        <row r="15">
          <cell r="E15" t="str">
            <v xml:space="preserve">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v>0</v>
          </cell>
          <cell r="W15">
            <v>0</v>
          </cell>
          <cell r="X15">
            <v>0</v>
          </cell>
          <cell r="Z15">
            <v>0</v>
          </cell>
          <cell r="AA15">
            <v>0</v>
          </cell>
          <cell r="AB15">
            <v>0</v>
          </cell>
          <cell r="AC15">
            <v>0</v>
          </cell>
        </row>
        <row r="16">
          <cell r="E16">
            <v>0</v>
          </cell>
          <cell r="F16">
            <v>0</v>
          </cell>
          <cell r="G16">
            <v>0</v>
          </cell>
          <cell r="H16">
            <v>0</v>
          </cell>
          <cell r="I16">
            <v>0</v>
          </cell>
          <cell r="J16">
            <v>0</v>
          </cell>
          <cell r="K16">
            <v>1.1102230246251565E-15</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E17" t="str">
            <v>915-162-81-27</v>
          </cell>
          <cell r="F17">
            <v>0</v>
          </cell>
          <cell r="G17">
            <v>0</v>
          </cell>
          <cell r="H17">
            <v>0</v>
          </cell>
          <cell r="J17">
            <v>0</v>
          </cell>
          <cell r="K17">
            <v>0</v>
          </cell>
          <cell r="L17">
            <v>0</v>
          </cell>
          <cell r="M17">
            <v>0</v>
          </cell>
          <cell r="N17">
            <v>0</v>
          </cell>
          <cell r="P17">
            <v>0</v>
          </cell>
          <cell r="Q17">
            <v>0</v>
          </cell>
          <cell r="R17">
            <v>0</v>
          </cell>
          <cell r="S17">
            <v>0</v>
          </cell>
          <cell r="U17">
            <v>0</v>
          </cell>
          <cell r="V17">
            <v>0</v>
          </cell>
          <cell r="W17">
            <v>0</v>
          </cell>
          <cell r="X17">
            <v>0</v>
          </cell>
          <cell r="Z17">
            <v>0</v>
          </cell>
          <cell r="AA17">
            <v>0</v>
          </cell>
          <cell r="AB17">
            <v>0</v>
          </cell>
          <cell r="AC17">
            <v>0</v>
          </cell>
        </row>
        <row r="18">
          <cell r="E18">
            <v>0</v>
          </cell>
          <cell r="F18">
            <v>0</v>
          </cell>
          <cell r="G18">
            <v>0</v>
          </cell>
          <cell r="H18">
            <v>0</v>
          </cell>
          <cell r="I18">
            <v>0</v>
          </cell>
          <cell r="J18">
            <v>0</v>
          </cell>
          <cell r="K18">
            <v>-5.1070259132757201E-15</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E20" t="str">
            <v>8-915-380-00-15</v>
          </cell>
          <cell r="F20">
            <v>0</v>
          </cell>
          <cell r="G20">
            <v>0</v>
          </cell>
          <cell r="H20">
            <v>0</v>
          </cell>
          <cell r="I20">
            <v>0</v>
          </cell>
          <cell r="J20">
            <v>0</v>
          </cell>
          <cell r="K20">
            <v>0</v>
          </cell>
          <cell r="L20">
            <v>0</v>
          </cell>
          <cell r="M20">
            <v>0</v>
          </cell>
          <cell r="N20">
            <v>0</v>
          </cell>
          <cell r="P20">
            <v>0</v>
          </cell>
          <cell r="Q20">
            <v>0</v>
          </cell>
          <cell r="R20">
            <v>0</v>
          </cell>
          <cell r="S20">
            <v>0</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J21">
            <v>0</v>
          </cell>
          <cell r="K21">
            <v>0</v>
          </cell>
          <cell r="L21">
            <v>0</v>
          </cell>
          <cell r="M21">
            <v>0</v>
          </cell>
          <cell r="N21">
            <v>2</v>
          </cell>
          <cell r="P21">
            <v>0</v>
          </cell>
          <cell r="Q21">
            <v>0</v>
          </cell>
          <cell r="R21">
            <v>-2</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H22">
            <v>0</v>
          </cell>
          <cell r="J22">
            <v>0</v>
          </cell>
          <cell r="K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J24">
            <v>0</v>
          </cell>
          <cell r="K24">
            <v>0</v>
          </cell>
          <cell r="L24">
            <v>0</v>
          </cell>
          <cell r="M24">
            <v>0</v>
          </cell>
          <cell r="N24">
            <v>0</v>
          </cell>
        </row>
        <row r="25">
          <cell r="C25" t="str">
            <v>Раковский Эдуард Казимирович</v>
          </cell>
          <cell r="D25">
            <v>0</v>
          </cell>
          <cell r="E25" t="str">
            <v xml:space="preserve">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xml:space="preserve">   </v>
          </cell>
          <cell r="G26">
            <v>0</v>
          </cell>
          <cell r="H26">
            <v>0</v>
          </cell>
          <cell r="I26">
            <v>0</v>
          </cell>
          <cell r="J26">
            <v>0</v>
          </cell>
          <cell r="K26">
            <v>-4.9960036108132044E-15</v>
          </cell>
          <cell r="L26">
            <v>0</v>
          </cell>
          <cell r="M26">
            <v>-1.1102230246251565E-15</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
431-91-01</v>
          </cell>
          <cell r="E30" t="str">
            <v>8-910-101-92-10</v>
          </cell>
          <cell r="F30" t="str">
            <v>tikhomirova_ov@mrsk-cp.ru</v>
          </cell>
          <cell r="G30">
            <v>23491</v>
          </cell>
          <cell r="H30">
            <v>0</v>
          </cell>
          <cell r="I30">
            <v>0</v>
          </cell>
          <cell r="J30">
            <v>4.9960036108132044E-16</v>
          </cell>
          <cell r="K30">
            <v>2.4286128663675299E-15</v>
          </cell>
          <cell r="L30">
            <v>-3.3306690738754696E-15</v>
          </cell>
          <cell r="M30">
            <v>-4.4408920985006262E-16</v>
          </cell>
          <cell r="N30">
            <v>2.6645352591003757E-15</v>
          </cell>
          <cell r="P30">
            <v>-3.4416913763379853E-15</v>
          </cell>
          <cell r="Q30">
            <v>1.5543122344752192E-15</v>
          </cell>
          <cell r="R30">
            <v>6.6613381477509392E-16</v>
          </cell>
          <cell r="S30">
            <v>1.4432899320127035E-15</v>
          </cell>
          <cell r="U30">
            <v>2.7755575615628914E-15</v>
          </cell>
          <cell r="V30">
            <v>0</v>
          </cell>
          <cell r="W30">
            <v>-4.4408920985006262E-16</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-17</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xml:space="preserve"> </v>
          </cell>
          <cell r="F32">
            <v>0</v>
          </cell>
          <cell r="G32">
            <v>0</v>
          </cell>
          <cell r="H32">
            <v>0</v>
          </cell>
          <cell r="I32">
            <v>0</v>
          </cell>
          <cell r="J32">
            <v>0</v>
          </cell>
          <cell r="K32">
            <v>-1.0703999999999996</v>
          </cell>
          <cell r="L32">
            <v>0</v>
          </cell>
          <cell r="M32">
            <v>0</v>
          </cell>
        </row>
        <row r="33">
          <cell r="C33" t="str">
            <v>Кульмяев Андрей</v>
          </cell>
          <cell r="D33">
            <v>0</v>
          </cell>
          <cell r="E33" t="str">
            <v>8-910-892-78-04</v>
          </cell>
          <cell r="F33">
            <v>0</v>
          </cell>
          <cell r="G33">
            <v>0</v>
          </cell>
          <cell r="H33">
            <v>0</v>
          </cell>
          <cell r="J33">
            <v>0</v>
          </cell>
          <cell r="K33">
            <v>-24</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J34">
            <v>1.3530843112619095E-16</v>
          </cell>
          <cell r="K34">
            <v>-1.3899259999999993</v>
          </cell>
          <cell r="L34">
            <v>2.2204460492503131E-16</v>
          </cell>
          <cell r="M34">
            <v>0</v>
          </cell>
          <cell r="N34">
            <v>4.0592529337857286E-16</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J36">
            <v>0</v>
          </cell>
          <cell r="K36">
            <v>4.4408920985006262E-16</v>
          </cell>
          <cell r="L36">
            <v>-0.15499999999999997</v>
          </cell>
          <cell r="M36">
            <v>1.5265566588595902E-16</v>
          </cell>
          <cell r="N36">
            <v>-3.9000000000000284E-2</v>
          </cell>
        </row>
        <row r="37">
          <cell r="B37">
            <v>0</v>
          </cell>
          <cell r="C37" t="str">
            <v>Недоросков Дмитрий Александрович</v>
          </cell>
          <cell r="D37">
            <v>0</v>
          </cell>
          <cell r="E37" t="str">
            <v>8-920-255-50-64</v>
          </cell>
          <cell r="F37">
            <v>0</v>
          </cell>
          <cell r="G37">
            <v>0</v>
          </cell>
          <cell r="H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row>
        <row r="39">
          <cell r="C39" t="str">
            <v>Лосева Татьяна Михайловна</v>
          </cell>
          <cell r="D39" t="str">
            <v>433-38-06</v>
          </cell>
          <cell r="E39">
            <v>0</v>
          </cell>
          <cell r="F39">
            <v>0</v>
          </cell>
          <cell r="G39">
            <v>0</v>
          </cell>
          <cell r="H39">
            <v>0</v>
          </cell>
          <cell r="J39">
            <v>0</v>
          </cell>
          <cell r="K39">
            <v>0</v>
          </cell>
          <cell r="N39">
            <v>0</v>
          </cell>
        </row>
        <row r="40">
          <cell r="C40" t="str">
            <v>Сухотник Александр Борисович</v>
          </cell>
          <cell r="D40" t="str">
            <v>431-85-88</v>
          </cell>
          <cell r="E40">
            <v>0</v>
          </cell>
          <cell r="F40">
            <v>0</v>
          </cell>
          <cell r="G40">
            <v>0</v>
          </cell>
          <cell r="H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J42">
            <v>0</v>
          </cell>
          <cell r="K42">
            <v>0</v>
          </cell>
          <cell r="N42">
            <v>0</v>
          </cell>
        </row>
        <row r="43">
          <cell r="C43" t="str">
            <v>Подольская Лада Александровна</v>
          </cell>
          <cell r="D43" t="str">
            <v>433-38-06</v>
          </cell>
          <cell r="E43">
            <v>0</v>
          </cell>
          <cell r="F43">
            <v>0</v>
          </cell>
          <cell r="G43">
            <v>0</v>
          </cell>
          <cell r="H43">
            <v>0</v>
          </cell>
          <cell r="J43">
            <v>0</v>
          </cell>
          <cell r="K43">
            <v>0</v>
          </cell>
          <cell r="N43">
            <v>0</v>
          </cell>
        </row>
        <row r="44">
          <cell r="C44" t="str">
            <v>Токаева Ольга Васильевна</v>
          </cell>
          <cell r="D44" t="str">
            <v>(831) 431-93-15</v>
          </cell>
          <cell r="E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row>
        <row r="52">
          <cell r="D52" t="str">
            <v>(812) 305-10-29</v>
          </cell>
          <cell r="E52">
            <v>0</v>
          </cell>
          <cell r="F52">
            <v>0</v>
          </cell>
          <cell r="G52">
            <v>0</v>
          </cell>
        </row>
        <row r="53">
          <cell r="D53" t="str">
            <v>(812) 320-22-87 (119)</v>
          </cell>
          <cell r="E53">
            <v>0</v>
          </cell>
          <cell r="F53" t="str">
            <v>mae@mrsksevzap.ru</v>
          </cell>
          <cell r="G53">
            <v>0</v>
          </cell>
          <cell r="H53">
            <v>0</v>
          </cell>
          <cell r="I53">
            <v>0</v>
          </cell>
          <cell r="J53">
            <v>0</v>
          </cell>
          <cell r="N53">
            <v>0</v>
          </cell>
        </row>
        <row r="54">
          <cell r="C54" t="str">
            <v>Ткаченко Евгения Николаевна</v>
          </cell>
          <cell r="D54" t="str">
            <v>(812) 320-22-87 (237)</v>
          </cell>
          <cell r="E54" t="str">
            <v>71 михалева</v>
          </cell>
          <cell r="F54" t="str">
            <v>ten@mrsksevzap.ru</v>
          </cell>
          <cell r="G54">
            <v>0</v>
          </cell>
          <cell r="H54">
            <v>0</v>
          </cell>
          <cell r="I54">
            <v>-3.5527136788005009E-15</v>
          </cell>
          <cell r="J54">
            <v>8.8817841970012523E-16</v>
          </cell>
          <cell r="K54">
            <v>0</v>
          </cell>
          <cell r="N54">
            <v>0</v>
          </cell>
        </row>
        <row r="55">
          <cell r="C55" t="str">
            <v>Поветкина Анаа Александровна</v>
          </cell>
          <cell r="D55" t="str">
            <v>(812) 305-10-67</v>
          </cell>
          <cell r="E55">
            <v>0</v>
          </cell>
          <cell r="F55">
            <v>0</v>
          </cell>
          <cell r="G55">
            <v>0</v>
          </cell>
          <cell r="H55">
            <v>0</v>
          </cell>
          <cell r="J55">
            <v>0</v>
          </cell>
          <cell r="K55">
            <v>0</v>
          </cell>
          <cell r="N55">
            <v>0</v>
          </cell>
        </row>
        <row r="56">
          <cell r="C56" t="str">
            <v>Крылова Ариадна Александровна</v>
          </cell>
          <cell r="D56" t="str">
            <v>(812) 305-10-42</v>
          </cell>
          <cell r="E56">
            <v>0</v>
          </cell>
          <cell r="F56">
            <v>0</v>
          </cell>
          <cell r="G56">
            <v>0</v>
          </cell>
          <cell r="H56">
            <v>0</v>
          </cell>
          <cell r="I56">
            <v>-9.9999999999267342E-5</v>
          </cell>
          <cell r="J56">
            <v>-0.39390000000000003</v>
          </cell>
          <cell r="K56">
            <v>0</v>
          </cell>
          <cell r="N56">
            <v>-3.6082248300317588E-16</v>
          </cell>
        </row>
        <row r="57">
          <cell r="C57" t="str">
            <v>Михалева Людмила Юрьевна</v>
          </cell>
          <cell r="D57" t="str">
            <v>(812) 305-10-71</v>
          </cell>
          <cell r="E57">
            <v>0</v>
          </cell>
          <cell r="F57">
            <v>0</v>
          </cell>
          <cell r="G57">
            <v>0</v>
          </cell>
          <cell r="H57">
            <v>0</v>
          </cell>
          <cell r="I57">
            <v>0</v>
          </cell>
          <cell r="J57">
            <v>0</v>
          </cell>
          <cell r="K57">
            <v>0</v>
          </cell>
          <cell r="N57">
            <v>0</v>
          </cell>
        </row>
        <row r="58">
          <cell r="C58" t="str">
            <v>Платашкина Вера</v>
          </cell>
          <cell r="D58">
            <v>0</v>
          </cell>
          <cell r="E58" t="str">
            <v>8-911-811-84-49</v>
          </cell>
          <cell r="F58">
            <v>0</v>
          </cell>
          <cell r="G58">
            <v>0</v>
          </cell>
          <cell r="H58">
            <v>0</v>
          </cell>
          <cell r="J58">
            <v>-4.2674197509029455E-16</v>
          </cell>
          <cell r="K58">
            <v>0</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F60" t="str">
            <v>titov@mrsksevzap.ru</v>
          </cell>
          <cell r="G60">
            <v>23110</v>
          </cell>
          <cell r="H60">
            <v>0</v>
          </cell>
          <cell r="J60">
            <v>-7.2164496600635175E-16</v>
          </cell>
          <cell r="K60">
            <v>0</v>
          </cell>
          <cell r="N60">
            <v>0</v>
          </cell>
        </row>
        <row r="61">
          <cell r="C61">
            <v>0</v>
          </cell>
          <cell r="D61">
            <v>0</v>
          </cell>
          <cell r="E61">
            <v>0</v>
          </cell>
          <cell r="F61">
            <v>0</v>
          </cell>
          <cell r="G61">
            <v>0</v>
          </cell>
          <cell r="H61">
            <v>0</v>
          </cell>
          <cell r="J61">
            <v>0</v>
          </cell>
          <cell r="K61">
            <v>0</v>
          </cell>
          <cell r="N61">
            <v>0</v>
          </cell>
        </row>
        <row r="62">
          <cell r="C62" t="str">
            <v>Карташова Елена Борисовна</v>
          </cell>
          <cell r="D62" t="str">
            <v>(812) 320-22-87 (127)</v>
          </cell>
          <cell r="E62">
            <v>0</v>
          </cell>
          <cell r="F62" t="str">
            <v xml:space="preserve"> </v>
          </cell>
          <cell r="G62">
            <v>0</v>
          </cell>
          <cell r="H62">
            <v>0</v>
          </cell>
          <cell r="J62">
            <v>0</v>
          </cell>
          <cell r="K62">
            <v>1.8803652668644233</v>
          </cell>
          <cell r="N62">
            <v>0</v>
          </cell>
        </row>
        <row r="63">
          <cell r="C63" t="str">
            <v>Анфимов Олег Панфутьевич</v>
          </cell>
          <cell r="D63" t="str">
            <v>(812) 320-22-87 (138)</v>
          </cell>
          <cell r="E63" t="str">
            <v>8-911-712-24-00</v>
          </cell>
          <cell r="F63">
            <v>0</v>
          </cell>
          <cell r="G63">
            <v>0</v>
          </cell>
          <cell r="H63">
            <v>0</v>
          </cell>
          <cell r="J63">
            <v>0</v>
          </cell>
          <cell r="K63">
            <v>0</v>
          </cell>
          <cell r="N63">
            <v>0</v>
          </cell>
        </row>
        <row r="64">
          <cell r="C64" t="str">
            <v>Факс</v>
          </cell>
          <cell r="D64" t="str">
            <v>(812) 328-06-32</v>
          </cell>
          <cell r="E64">
            <v>0</v>
          </cell>
          <cell r="F64">
            <v>0</v>
          </cell>
          <cell r="G64">
            <v>0</v>
          </cell>
          <cell r="H64">
            <v>0</v>
          </cell>
          <cell r="J64">
            <v>2.886579864025407E-15</v>
          </cell>
          <cell r="K64">
            <v>0</v>
          </cell>
          <cell r="N64">
            <v>-4.3298697960381105E-15</v>
          </cell>
        </row>
        <row r="65">
          <cell r="C65">
            <v>0</v>
          </cell>
        </row>
        <row r="66">
          <cell r="C66">
            <v>0</v>
          </cell>
          <cell r="D66" t="str">
            <v>(343) 216-17-60</v>
          </cell>
          <cell r="E66" t="str">
            <v>912-2300411</v>
          </cell>
          <cell r="F66">
            <v>0</v>
          </cell>
          <cell r="G66">
            <v>0</v>
          </cell>
          <cell r="H66">
            <v>0</v>
          </cell>
          <cell r="J66">
            <v>-4.6629367034256575E-15</v>
          </cell>
          <cell r="K66">
            <v>0</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
215-25-51</v>
          </cell>
          <cell r="E68" t="str">
            <v>912-23-20-415</v>
          </cell>
          <cell r="F68">
            <v>0</v>
          </cell>
          <cell r="G68">
            <v>0</v>
          </cell>
          <cell r="H68">
            <v>0</v>
          </cell>
          <cell r="J68">
            <v>-4.3021142204224816E-16</v>
          </cell>
          <cell r="K68">
            <v>-0.45100898616364793</v>
          </cell>
          <cell r="N68">
            <v>-5.4123372450476381E-16</v>
          </cell>
        </row>
        <row r="69">
          <cell r="C69" t="str">
            <v>(Сливчук) Максимова Юлия</v>
          </cell>
          <cell r="D69" t="str">
            <v>215-26-86</v>
          </cell>
          <cell r="E69" t="str">
            <v>8-912-23-00-407</v>
          </cell>
          <cell r="F69">
            <v>0</v>
          </cell>
          <cell r="G69">
            <v>0</v>
          </cell>
          <cell r="H69">
            <v>0</v>
          </cell>
          <cell r="J69">
            <v>0</v>
          </cell>
          <cell r="K69">
            <v>0</v>
          </cell>
          <cell r="N69">
            <v>0</v>
          </cell>
        </row>
        <row r="70">
          <cell r="C70" t="str">
            <v>Шевелев Илья Владимирович</v>
          </cell>
          <cell r="F70">
            <v>0</v>
          </cell>
          <cell r="G70">
            <v>0</v>
          </cell>
          <cell r="H70">
            <v>0</v>
          </cell>
          <cell r="J70">
            <v>0.10079999999999978</v>
          </cell>
          <cell r="K70">
            <v>0.35885863636363635</v>
          </cell>
          <cell r="N70">
            <v>0.20000000000000007</v>
          </cell>
        </row>
        <row r="71">
          <cell r="C71" t="str">
            <v>Кузьминкина Жанна Викторовна</v>
          </cell>
          <cell r="D71" t="str">
            <v>(343) 215-26-30</v>
          </cell>
          <cell r="E71" t="str">
            <v>8-912-2320426</v>
          </cell>
        </row>
        <row r="72">
          <cell r="C72" t="str">
            <v>Рагозина Марина Викторовна</v>
          </cell>
          <cell r="D72" t="str">
            <v>8 (343)215-22-93</v>
          </cell>
          <cell r="E72">
            <v>0</v>
          </cell>
          <cell r="F72" t="str">
            <v>MRagozina@MRSK-URAL.RU</v>
          </cell>
          <cell r="G72">
            <v>0</v>
          </cell>
          <cell r="H72">
            <v>0</v>
          </cell>
          <cell r="J72">
            <v>-4.3021142204224816E-16</v>
          </cell>
          <cell r="K72">
            <v>0</v>
          </cell>
          <cell r="N72">
            <v>0</v>
          </cell>
        </row>
        <row r="73">
          <cell r="C73" t="str">
            <v>Соболева Наталья Анатольевна</v>
          </cell>
          <cell r="F73" t="str">
            <v>nsoboleva@mrsk-ural.ru</v>
          </cell>
          <cell r="G73">
            <v>0</v>
          </cell>
          <cell r="H73">
            <v>0</v>
          </cell>
          <cell r="J73">
            <v>0</v>
          </cell>
          <cell r="K73">
            <v>0</v>
          </cell>
          <cell r="N73">
            <v>0</v>
          </cell>
        </row>
        <row r="74">
          <cell r="C74" t="str">
            <v xml:space="preserve">Вилисова Анастасия </v>
          </cell>
          <cell r="D74" t="str">
            <v>(343) 215 26 29</v>
          </cell>
          <cell r="E74" t="str">
            <v>8-912-23-00-425</v>
          </cell>
          <cell r="F74">
            <v>0</v>
          </cell>
          <cell r="G74">
            <v>0</v>
          </cell>
          <cell r="H74">
            <v>0</v>
          </cell>
          <cell r="J74">
            <v>0</v>
          </cell>
          <cell r="K74">
            <v>0</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0</v>
          </cell>
          <cell r="J76">
            <v>0</v>
          </cell>
          <cell r="K76">
            <v>0</v>
          </cell>
          <cell r="N76">
            <v>0</v>
          </cell>
        </row>
        <row r="77">
          <cell r="C77" t="str">
            <v>Нечаева Евгения Александровна</v>
          </cell>
          <cell r="D77" t="str">
            <v>(343) 215 22 62</v>
          </cell>
          <cell r="E77">
            <v>0</v>
          </cell>
        </row>
        <row r="78">
          <cell r="C78" t="str">
            <v>Соколов Алексей</v>
          </cell>
          <cell r="D78" t="str">
            <v>(343) 215-26-86</v>
          </cell>
          <cell r="E78">
            <v>0</v>
          </cell>
          <cell r="F78">
            <v>0</v>
          </cell>
          <cell r="G78">
            <v>0</v>
          </cell>
          <cell r="H78">
            <v>0</v>
          </cell>
          <cell r="J78">
            <v>0</v>
          </cell>
          <cell r="K78">
            <v>0</v>
          </cell>
          <cell r="N78">
            <v>0</v>
          </cell>
        </row>
        <row r="79">
          <cell r="C79" t="str">
            <v>Ларюшкин Константин</v>
          </cell>
          <cell r="D79" t="str">
            <v>(343) 215-25-89</v>
          </cell>
          <cell r="E79">
            <v>0</v>
          </cell>
          <cell r="F79">
            <v>0</v>
          </cell>
          <cell r="G79">
            <v>0</v>
          </cell>
          <cell r="H79">
            <v>0</v>
          </cell>
          <cell r="J79">
            <v>0</v>
          </cell>
          <cell r="K79">
            <v>0</v>
          </cell>
          <cell r="N79">
            <v>0</v>
          </cell>
        </row>
        <row r="80">
          <cell r="C80" t="str">
            <v>Афанасьева Екатерина</v>
          </cell>
          <cell r="D80" t="str">
            <v>(343) 215-26-28</v>
          </cell>
          <cell r="E80">
            <v>0</v>
          </cell>
          <cell r="F80">
            <v>0</v>
          </cell>
          <cell r="G80">
            <v>0</v>
          </cell>
          <cell r="H80">
            <v>0</v>
          </cell>
          <cell r="J80">
            <v>0</v>
          </cell>
          <cell r="K80">
            <v>0</v>
          </cell>
          <cell r="N80">
            <v>0</v>
          </cell>
        </row>
        <row r="81">
          <cell r="C81" t="str">
            <v>Максимова Юлия</v>
          </cell>
          <cell r="D81" t="str">
            <v>(343) 216-17-68</v>
          </cell>
          <cell r="E81" t="str">
            <v>912-2300407</v>
          </cell>
          <cell r="F81" t="str">
            <v>YuMaksimova@mrsk-uv.ru</v>
          </cell>
          <cell r="G81">
            <v>0</v>
          </cell>
          <cell r="H81">
            <v>0</v>
          </cell>
          <cell r="J81">
            <v>0</v>
          </cell>
          <cell r="K81">
            <v>0</v>
          </cell>
          <cell r="N81">
            <v>0</v>
          </cell>
        </row>
        <row r="82">
          <cell r="C82" t="str">
            <v>Смирнова Наталья</v>
          </cell>
          <cell r="D82" t="str">
            <v>(343) 216-17-62 (4688)</v>
          </cell>
          <cell r="E82" t="str">
            <v xml:space="preserve"> </v>
          </cell>
          <cell r="F82">
            <v>0</v>
          </cell>
          <cell r="G82">
            <v>0</v>
          </cell>
          <cell r="H82">
            <v>0</v>
          </cell>
          <cell r="J82">
            <v>0</v>
          </cell>
          <cell r="K82">
            <v>0</v>
          </cell>
          <cell r="N82">
            <v>0</v>
          </cell>
        </row>
        <row r="83">
          <cell r="C83" t="str">
            <v>Бондаренко Наталья Владимировна</v>
          </cell>
          <cell r="D83" t="str">
            <v>(343) 216-88-69 (4616)</v>
          </cell>
          <cell r="E83" t="str">
            <v>912-2232500</v>
          </cell>
        </row>
        <row r="84">
          <cell r="C84" t="str">
            <v>Вороная Мария</v>
          </cell>
          <cell r="D84" t="str">
            <v>(343) 216-17-60 (4683)</v>
          </cell>
          <cell r="E84" t="str">
            <v>8-912-23-20-417</v>
          </cell>
          <cell r="F84">
            <v>0</v>
          </cell>
          <cell r="G84">
            <v>0</v>
          </cell>
          <cell r="H84">
            <v>0</v>
          </cell>
        </row>
        <row r="85">
          <cell r="C85" t="str">
            <v>Бахтурина Екатерина</v>
          </cell>
          <cell r="F85">
            <v>0</v>
          </cell>
          <cell r="G85">
            <v>0</v>
          </cell>
          <cell r="H85">
            <v>0</v>
          </cell>
        </row>
        <row r="86">
          <cell r="C86" t="str">
            <v>Белозерцев Юрий Тимофеевич</v>
          </cell>
          <cell r="F86">
            <v>0</v>
          </cell>
          <cell r="G86">
            <v>0</v>
          </cell>
          <cell r="H86">
            <v>4</v>
          </cell>
        </row>
        <row r="87">
          <cell r="C87" t="str">
            <v xml:space="preserve">Бурлак Вера Петровна </v>
          </cell>
          <cell r="F87">
            <v>0</v>
          </cell>
          <cell r="G87">
            <v>0</v>
          </cell>
          <cell r="H87">
            <v>4.6499999999999986E-2</v>
          </cell>
        </row>
        <row r="88">
          <cell r="C88" t="str">
            <v>Васильева Елизавета</v>
          </cell>
          <cell r="F88">
            <v>0</v>
          </cell>
          <cell r="G88">
            <v>0</v>
          </cell>
          <cell r="H88">
            <v>2</v>
          </cell>
        </row>
        <row r="89">
          <cell r="C89" t="str">
            <v>Сукова Елена</v>
          </cell>
        </row>
        <row r="90">
          <cell r="C90">
            <v>0</v>
          </cell>
        </row>
        <row r="91">
          <cell r="C91">
            <v>0</v>
          </cell>
        </row>
        <row r="92">
          <cell r="C92">
            <v>0</v>
          </cell>
        </row>
        <row r="93">
          <cell r="C93" t="str">
            <v>Касандров Максим</v>
          </cell>
        </row>
        <row r="94">
          <cell r="C94" t="str">
            <v>Ануфриев Алексей</v>
          </cell>
        </row>
        <row r="95">
          <cell r="C95" t="str">
            <v>Факс</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2008 -2010"/>
      <sheetName val="свод"/>
      <sheetName val="DATA"/>
      <sheetName val="FST5"/>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Заголовок"/>
      <sheetName val="База"/>
      <sheetName val="КБФ"/>
      <sheetName val="КЧФ"/>
      <sheetName val="СОФ"/>
      <sheetName val="СтЭ"/>
      <sheetName val="ИнгФ"/>
      <sheetName val="ДагЭ"/>
      <sheetName val="АУ"/>
      <sheetName val="МРСК"/>
      <sheetName val="ПЗ корр план"/>
      <sheetName val="ФОТ_ТБР"/>
      <sheetName val="потоки передача"/>
      <sheetName val="2014-2012 Анализ отклонений"/>
      <sheetName val="2013 корр Анализ откл."/>
      <sheetName val="Фиксты"/>
      <sheetName val="10163"/>
      <sheetName val="Экономия"/>
      <sheetName val="Темп РОР"/>
      <sheetName val="ТБР 2010-2013"/>
      <sheetName val="EBITDA"/>
      <sheetName val="Инфа к Презе"/>
      <sheetName val="Лист1"/>
      <sheetName val="IRR"/>
      <sheetName val="сводная"/>
      <sheetName val="Общая числ."/>
      <sheetName val="1. УЕ"/>
      <sheetName val="УЕ"/>
      <sheetName val="1. УЕ (наш первонач)"/>
      <sheetName val="2. Рабочие"/>
      <sheetName val="3. АТЦ"/>
      <sheetName val="4.Цеховые"/>
      <sheetName val="1.Расчет по АУП (2)"/>
      <sheetName val="5. АУП"/>
      <sheetName val="6. МОП"/>
      <sheetName val="Кнеяв"/>
      <sheetName val="2. Рабочий персонал (2)"/>
      <sheetName val="П2.1 (МО и ДО)"/>
      <sheetName val="П2.2 (МО и ДО)"/>
      <sheetName val="Ср.разряд"/>
      <sheetName val="Кондинский"/>
      <sheetName val="Заболоченность, расстояние "/>
      <sheetName val="Лист2"/>
      <sheetName val="Лист3"/>
      <sheetName val="Лист4"/>
      <sheetName val="Лист5"/>
      <sheetName val="Лист6"/>
      <sheetName val="Лист7"/>
      <sheetName val="Лист8"/>
      <sheetName val="Лист9"/>
      <sheetName val="Контроль"/>
      <sheetName val="Сценарные условия"/>
      <sheetName val="Список ДЗО"/>
      <sheetName val="СБП_Общее"/>
      <sheetName val="СБП_Проверки"/>
      <sheetName val="СБП_ДопИнфо"/>
      <sheetName val="СБП_ОцП"/>
      <sheetName val="СБП_ИПР"/>
      <sheetName val="СБП_СметаЗатрат"/>
      <sheetName val="СБП_дляФСК_Персонал"/>
      <sheetName val="СБП_Затраты_на_персонал"/>
      <sheetName val="СБП_ОФР"/>
      <sheetName val="СБП_БДР"/>
      <sheetName val="СБП_ДохРасх_ВГО"/>
      <sheetName val="СБП_БДДС"/>
      <sheetName val="СБП_БДДС_ВГО"/>
      <sheetName val="СБП_ПрогнозныйБаланс"/>
      <sheetName val="СБП_ПрогнозныйБаланс_ВГО"/>
      <sheetName val="СБП_Списки"/>
      <sheetName val="Титул"/>
      <sheetName val="Содержание_расшир. формат"/>
      <sheetName val="Содержание_агрегир.формат"/>
      <sheetName val="t_настройки"/>
      <sheetName val="1.Общие сведения"/>
      <sheetName val="2.Оценочные показатели"/>
      <sheetName val="3.Программа реализации"/>
      <sheetName val="4. Затраты на персонал"/>
      <sheetName val="5.ИПР"/>
      <sheetName val="6.ОФР"/>
      <sheetName val="7. Смета затрат"/>
      <sheetName val="8.БДР"/>
      <sheetName val="9.БДДС (ДПН)"/>
      <sheetName val="10.Прогнозный баланс"/>
      <sheetName val="11.ПУЭ"/>
      <sheetName val="Списки"/>
      <sheetName val=""/>
      <sheetName val="Сводка - лизинг"/>
    </sheetNames>
    <sheetDataSet>
      <sheetData sheetId="0"/>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5">
          <cell r="G5">
            <v>2222938.4948999998</v>
          </cell>
        </row>
      </sheetData>
      <sheetData sheetId="20">
        <row r="5">
          <cell r="G5">
            <v>2222938.4948999998</v>
          </cell>
        </row>
      </sheetData>
      <sheetData sheetId="21">
        <row r="5">
          <cell r="G5">
            <v>2222938.4948999998</v>
          </cell>
        </row>
      </sheetData>
      <sheetData sheetId="22">
        <row r="5">
          <cell r="G5">
            <v>2222938.4948999998</v>
          </cell>
        </row>
      </sheetData>
      <sheetData sheetId="23">
        <row r="5">
          <cell r="G5">
            <v>2222938.4948999998</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ow r="5">
          <cell r="G5">
            <v>2222938.4948999998</v>
          </cell>
        </row>
      </sheetData>
      <sheetData sheetId="39">
        <row r="5">
          <cell r="G5">
            <v>2222938.4948999998</v>
          </cell>
        </row>
      </sheetData>
      <sheetData sheetId="40" refreshError="1"/>
      <sheetData sheetId="41" refreshError="1"/>
      <sheetData sheetId="42">
        <row r="5">
          <cell r="G5">
            <v>2222938.4948999998</v>
          </cell>
        </row>
      </sheetData>
      <sheetData sheetId="43">
        <row r="5">
          <cell r="G5">
            <v>2222938.4948999998</v>
          </cell>
        </row>
      </sheetData>
      <sheetData sheetId="44">
        <row r="5">
          <cell r="G5">
            <v>2222938.4948999998</v>
          </cell>
        </row>
      </sheetData>
      <sheetData sheetId="45">
        <row r="5">
          <cell r="G5">
            <v>2222938.4948999998</v>
          </cell>
        </row>
      </sheetData>
      <sheetData sheetId="46">
        <row r="5">
          <cell r="G5">
            <v>2222938.4948999998</v>
          </cell>
        </row>
      </sheetData>
      <sheetData sheetId="47">
        <row r="5">
          <cell r="G5">
            <v>2222938.4948999998</v>
          </cell>
        </row>
      </sheetData>
      <sheetData sheetId="48">
        <row r="5">
          <cell r="G5">
            <v>2222938.4948999998</v>
          </cell>
        </row>
      </sheetData>
      <sheetData sheetId="49">
        <row r="5">
          <cell r="G5">
            <v>2222938.4948999998</v>
          </cell>
        </row>
      </sheetData>
      <sheetData sheetId="50">
        <row r="5">
          <cell r="G5">
            <v>2222938.4948999998</v>
          </cell>
        </row>
      </sheetData>
      <sheetData sheetId="51">
        <row r="5">
          <cell r="G5">
            <v>2222938.4948999998</v>
          </cell>
        </row>
      </sheetData>
      <sheetData sheetId="52">
        <row r="5">
          <cell r="G5">
            <v>2222938.4948999998</v>
          </cell>
        </row>
      </sheetData>
      <sheetData sheetId="53">
        <row r="5">
          <cell r="G5">
            <v>2222938.4948999998</v>
          </cell>
        </row>
      </sheetData>
      <sheetData sheetId="54">
        <row r="5">
          <cell r="G5">
            <v>2222938.4948999998</v>
          </cell>
        </row>
      </sheetData>
      <sheetData sheetId="55">
        <row r="5">
          <cell r="G5">
            <v>2222938.4948999998</v>
          </cell>
        </row>
      </sheetData>
      <sheetData sheetId="56">
        <row r="5">
          <cell r="G5">
            <v>2222938.4948999998</v>
          </cell>
        </row>
      </sheetData>
      <sheetData sheetId="57">
        <row r="5">
          <cell r="G5">
            <v>2222938.4948999998</v>
          </cell>
        </row>
      </sheetData>
      <sheetData sheetId="58" refreshError="1"/>
      <sheetData sheetId="59">
        <row r="5">
          <cell r="G5">
            <v>2222938.4948999998</v>
          </cell>
        </row>
      </sheetData>
      <sheetData sheetId="60">
        <row r="5">
          <cell r="G5">
            <v>2222938.4948999998</v>
          </cell>
        </row>
      </sheetData>
      <sheetData sheetId="61">
        <row r="5">
          <cell r="G5">
            <v>2222938.4948999998</v>
          </cell>
        </row>
      </sheetData>
      <sheetData sheetId="62">
        <row r="5">
          <cell r="G5">
            <v>2222938.4948999998</v>
          </cell>
        </row>
      </sheetData>
      <sheetData sheetId="63">
        <row r="5">
          <cell r="G5">
            <v>2222938.4948999998</v>
          </cell>
        </row>
      </sheetData>
      <sheetData sheetId="64">
        <row r="5">
          <cell r="G5">
            <v>2222938.4948999998</v>
          </cell>
        </row>
      </sheetData>
      <sheetData sheetId="65">
        <row r="5">
          <cell r="G5">
            <v>2222938.4948999998</v>
          </cell>
        </row>
      </sheetData>
      <sheetData sheetId="66">
        <row r="5">
          <cell r="G5">
            <v>2222938.4948999998</v>
          </cell>
        </row>
      </sheetData>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sheetData sheetId="10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8"/>
  <sheetViews>
    <sheetView tabSelected="1" zoomScale="90" zoomScaleNormal="90" workbookViewId="0">
      <selection activeCell="C22" sqref="C22"/>
    </sheetView>
  </sheetViews>
  <sheetFormatPr defaultColWidth="9" defaultRowHeight="15.75" x14ac:dyDescent="0.25"/>
  <cols>
    <col min="1" max="1" width="9" style="1" customWidth="1"/>
    <col min="2" max="2" width="56.85546875" style="1" customWidth="1"/>
    <col min="3" max="3" width="65.5703125" style="1" customWidth="1"/>
    <col min="4" max="4" width="65.5703125"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35" t="s">
        <v>606</v>
      </c>
      <c r="B5" s="135"/>
      <c r="C5" s="135"/>
    </row>
    <row r="7" spans="1:3" s="1" customFormat="1" ht="18.95" customHeight="1" x14ac:dyDescent="0.3">
      <c r="A7" s="136" t="s">
        <v>3</v>
      </c>
      <c r="B7" s="136"/>
      <c r="C7" s="136"/>
    </row>
    <row r="9" spans="1:3" s="1" customFormat="1" ht="15.95" customHeight="1" x14ac:dyDescent="0.25">
      <c r="A9" s="135" t="s">
        <v>4</v>
      </c>
      <c r="B9" s="135"/>
      <c r="C9" s="135"/>
    </row>
    <row r="10" spans="1:3" s="1" customFormat="1" ht="15.95" customHeight="1" x14ac:dyDescent="0.25">
      <c r="A10" s="133" t="s">
        <v>5</v>
      </c>
      <c r="B10" s="133"/>
      <c r="C10" s="133"/>
    </row>
    <row r="12" spans="1:3" s="1" customFormat="1" ht="15.95" customHeight="1" x14ac:dyDescent="0.25">
      <c r="A12" s="135" t="s">
        <v>438</v>
      </c>
      <c r="B12" s="135"/>
      <c r="C12" s="135"/>
    </row>
    <row r="13" spans="1:3" s="1" customFormat="1" ht="15.95" customHeight="1" x14ac:dyDescent="0.25">
      <c r="A13" s="133" t="s">
        <v>6</v>
      </c>
      <c r="B13" s="133"/>
      <c r="C13" s="133"/>
    </row>
    <row r="15" spans="1:3" s="1" customFormat="1" ht="32.1" customHeight="1" x14ac:dyDescent="0.25">
      <c r="A15" s="132" t="s">
        <v>456</v>
      </c>
      <c r="B15" s="132"/>
      <c r="C15" s="132"/>
    </row>
    <row r="16" spans="1:3" s="1" customFormat="1" ht="15.95" customHeight="1" x14ac:dyDescent="0.25">
      <c r="A16" s="133" t="s">
        <v>7</v>
      </c>
      <c r="B16" s="133"/>
      <c r="C16" s="133"/>
    </row>
    <row r="18" spans="1:3" s="1" customFormat="1" ht="18.95" customHeight="1" x14ac:dyDescent="0.3">
      <c r="A18" s="134" t="s">
        <v>8</v>
      </c>
      <c r="B18" s="134"/>
      <c r="C18" s="134"/>
    </row>
    <row r="20" spans="1:3" s="1" customFormat="1" ht="15.95" customHeight="1" x14ac:dyDescent="0.25">
      <c r="A20" s="58" t="s">
        <v>9</v>
      </c>
      <c r="B20" s="60" t="s">
        <v>10</v>
      </c>
      <c r="C20" s="60" t="s">
        <v>11</v>
      </c>
    </row>
    <row r="21" spans="1:3" s="1" customFormat="1" ht="15.95" customHeight="1" x14ac:dyDescent="0.25">
      <c r="A21" s="61">
        <v>1</v>
      </c>
      <c r="B21" s="61">
        <v>2</v>
      </c>
      <c r="C21" s="61">
        <v>3</v>
      </c>
    </row>
    <row r="22" spans="1:3" s="1" customFormat="1" ht="32.1" customHeight="1" x14ac:dyDescent="0.25">
      <c r="A22" s="26">
        <v>1</v>
      </c>
      <c r="B22" s="70" t="s">
        <v>12</v>
      </c>
      <c r="C22" s="131" t="s">
        <v>604</v>
      </c>
    </row>
    <row r="23" spans="1:3" s="1" customFormat="1" ht="94.5" x14ac:dyDescent="0.25">
      <c r="A23" s="26">
        <v>2</v>
      </c>
      <c r="B23" s="70" t="s">
        <v>13</v>
      </c>
      <c r="C23" s="131" t="s">
        <v>605</v>
      </c>
    </row>
    <row r="24" spans="1:3" ht="15.95" customHeight="1" x14ac:dyDescent="0.25">
      <c r="A24" s="88"/>
      <c r="B24" s="88"/>
      <c r="C24" s="88"/>
    </row>
    <row r="25" spans="1:3" s="1" customFormat="1" ht="48" customHeight="1" x14ac:dyDescent="0.25">
      <c r="A25" s="26">
        <v>3</v>
      </c>
      <c r="B25" s="70" t="s">
        <v>14</v>
      </c>
      <c r="C25" s="70" t="s">
        <v>479</v>
      </c>
    </row>
    <row r="26" spans="1:3" s="1" customFormat="1" ht="32.1" customHeight="1" x14ac:dyDescent="0.25">
      <c r="A26" s="26">
        <v>4</v>
      </c>
      <c r="B26" s="70" t="s">
        <v>15</v>
      </c>
      <c r="C26" s="70" t="s">
        <v>16</v>
      </c>
    </row>
    <row r="27" spans="1:3" s="1" customFormat="1" ht="48" customHeight="1" x14ac:dyDescent="0.25">
      <c r="A27" s="26">
        <v>5</v>
      </c>
      <c r="B27" s="70" t="s">
        <v>17</v>
      </c>
      <c r="C27" s="70" t="s">
        <v>512</v>
      </c>
    </row>
    <row r="28" spans="1:3" s="1" customFormat="1" ht="15.95" customHeight="1" x14ac:dyDescent="0.25">
      <c r="A28" s="26">
        <v>6</v>
      </c>
      <c r="B28" s="70" t="s">
        <v>18</v>
      </c>
      <c r="C28" s="70" t="s">
        <v>19</v>
      </c>
    </row>
    <row r="29" spans="1:3" s="1" customFormat="1" ht="32.1" customHeight="1" x14ac:dyDescent="0.25">
      <c r="A29" s="26">
        <v>7</v>
      </c>
      <c r="B29" s="70" t="s">
        <v>20</v>
      </c>
      <c r="C29" s="70" t="s">
        <v>19</v>
      </c>
    </row>
    <row r="30" spans="1:3" s="1" customFormat="1" ht="32.1" customHeight="1" x14ac:dyDescent="0.25">
      <c r="A30" s="26">
        <v>8</v>
      </c>
      <c r="B30" s="70" t="s">
        <v>21</v>
      </c>
      <c r="C30" s="70" t="s">
        <v>19</v>
      </c>
    </row>
    <row r="31" spans="1:3" s="1" customFormat="1" ht="32.1" customHeight="1" x14ac:dyDescent="0.25">
      <c r="A31" s="26">
        <v>9</v>
      </c>
      <c r="B31" s="70" t="s">
        <v>22</v>
      </c>
      <c r="C31" s="70" t="s">
        <v>19</v>
      </c>
    </row>
    <row r="32" spans="1:3" s="1" customFormat="1" ht="32.1" customHeight="1" x14ac:dyDescent="0.25">
      <c r="A32" s="26">
        <v>10</v>
      </c>
      <c r="B32" s="70" t="s">
        <v>23</v>
      </c>
      <c r="C32" s="70" t="s">
        <v>19</v>
      </c>
    </row>
    <row r="33" spans="1:7" s="1" customFormat="1" ht="78.95" customHeight="1" x14ac:dyDescent="0.25">
      <c r="A33" s="26">
        <v>11</v>
      </c>
      <c r="B33" s="70" t="s">
        <v>24</v>
      </c>
      <c r="C33" s="70" t="s">
        <v>25</v>
      </c>
    </row>
    <row r="34" spans="1:7" s="1" customFormat="1" ht="78.95" customHeight="1" x14ac:dyDescent="0.25">
      <c r="A34" s="26">
        <v>12</v>
      </c>
      <c r="B34" s="70" t="s">
        <v>26</v>
      </c>
      <c r="C34" s="70" t="s">
        <v>19</v>
      </c>
    </row>
    <row r="35" spans="1:7" s="1" customFormat="1" ht="48" customHeight="1" x14ac:dyDescent="0.25">
      <c r="A35" s="26">
        <v>13</v>
      </c>
      <c r="B35" s="70" t="s">
        <v>27</v>
      </c>
      <c r="C35" s="70" t="s">
        <v>19</v>
      </c>
    </row>
    <row r="36" spans="1:7" s="1" customFormat="1" ht="32.1" customHeight="1" x14ac:dyDescent="0.25">
      <c r="A36" s="26">
        <v>14</v>
      </c>
      <c r="B36" s="70" t="s">
        <v>28</v>
      </c>
      <c r="C36" s="70" t="s">
        <v>19</v>
      </c>
    </row>
    <row r="37" spans="1:7" s="1" customFormat="1" ht="15.95" customHeight="1" x14ac:dyDescent="0.25">
      <c r="A37" s="26">
        <v>15</v>
      </c>
      <c r="B37" s="70" t="s">
        <v>29</v>
      </c>
      <c r="C37" s="70" t="s">
        <v>530</v>
      </c>
    </row>
    <row r="38" spans="1:7" s="1" customFormat="1" ht="15.95" customHeight="1" x14ac:dyDescent="0.25">
      <c r="A38" s="26">
        <v>16</v>
      </c>
      <c r="B38" s="70" t="s">
        <v>31</v>
      </c>
      <c r="C38" s="70" t="s">
        <v>19</v>
      </c>
    </row>
    <row r="39" spans="1:7" s="1" customFormat="1" ht="247.5" customHeight="1" x14ac:dyDescent="0.25">
      <c r="A39" s="26">
        <v>17</v>
      </c>
      <c r="B39" s="70" t="s">
        <v>32</v>
      </c>
      <c r="C39" s="100" t="s">
        <v>529</v>
      </c>
      <c r="G39" s="48"/>
    </row>
    <row r="40" spans="1:7" s="1" customFormat="1" ht="95.1" customHeight="1" x14ac:dyDescent="0.25">
      <c r="A40" s="26">
        <v>18</v>
      </c>
      <c r="B40" s="70" t="s">
        <v>33</v>
      </c>
      <c r="C40" s="88" t="s">
        <v>25</v>
      </c>
    </row>
    <row r="41" spans="1:7" s="1" customFormat="1" ht="63" customHeight="1" x14ac:dyDescent="0.25">
      <c r="A41" s="26">
        <v>19</v>
      </c>
      <c r="B41" s="70" t="s">
        <v>34</v>
      </c>
      <c r="C41" s="88" t="s">
        <v>37</v>
      </c>
    </row>
    <row r="42" spans="1:7" s="1" customFormat="1" ht="158.1" customHeight="1" x14ac:dyDescent="0.25">
      <c r="A42" s="26">
        <v>20</v>
      </c>
      <c r="B42" s="70" t="s">
        <v>35</v>
      </c>
      <c r="C42" s="70" t="s">
        <v>433</v>
      </c>
    </row>
    <row r="43" spans="1:7" s="1" customFormat="1" ht="78.95" customHeight="1" x14ac:dyDescent="0.25">
      <c r="A43" s="26">
        <v>21</v>
      </c>
      <c r="B43" s="70" t="s">
        <v>36</v>
      </c>
      <c r="C43" s="70" t="s">
        <v>37</v>
      </c>
    </row>
    <row r="44" spans="1:7" s="1" customFormat="1" ht="78.95" customHeight="1" x14ac:dyDescent="0.25">
      <c r="A44" s="26">
        <v>22</v>
      </c>
      <c r="B44" s="70" t="s">
        <v>38</v>
      </c>
      <c r="C44" s="70" t="s">
        <v>37</v>
      </c>
    </row>
    <row r="45" spans="1:7" s="1" customFormat="1" ht="78.95" customHeight="1" x14ac:dyDescent="0.25">
      <c r="A45" s="26">
        <v>23</v>
      </c>
      <c r="B45" s="70" t="s">
        <v>39</v>
      </c>
      <c r="C45" s="70" t="s">
        <v>37</v>
      </c>
    </row>
    <row r="46" spans="1:7" s="1" customFormat="1" ht="48" customHeight="1" x14ac:dyDescent="0.25">
      <c r="A46" s="26">
        <v>24</v>
      </c>
      <c r="B46" s="70" t="s">
        <v>40</v>
      </c>
      <c r="C46" s="88" t="s">
        <v>554</v>
      </c>
    </row>
    <row r="47" spans="1:7" s="1" customFormat="1" ht="48" customHeight="1" x14ac:dyDescent="0.25">
      <c r="A47" s="26">
        <v>25</v>
      </c>
      <c r="B47" s="70" t="s">
        <v>41</v>
      </c>
      <c r="C47" s="88" t="s">
        <v>555</v>
      </c>
    </row>
    <row r="48" spans="1:7" ht="15.95" customHeight="1" x14ac:dyDescent="0.25">
      <c r="A48"/>
      <c r="B48"/>
      <c r="C48"/>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81"/>
  <sheetViews>
    <sheetView zoomScale="60" zoomScaleNormal="60" workbookViewId="0">
      <selection activeCell="I29" sqref="I29"/>
    </sheetView>
  </sheetViews>
  <sheetFormatPr defaultColWidth="9" defaultRowHeight="15" x14ac:dyDescent="0.25"/>
  <cols>
    <col min="1" max="1" width="9" style="8" customWidth="1"/>
    <col min="2" max="2" width="40.5703125" style="8" customWidth="1"/>
    <col min="3" max="3" width="15.5703125" style="8" customWidth="1"/>
    <col min="4" max="49" width="20" style="8" customWidth="1"/>
  </cols>
  <sheetData>
    <row r="1" spans="1:49" ht="15.95" customHeight="1" x14ac:dyDescent="0.25">
      <c r="A1" s="231"/>
      <c r="B1" s="231"/>
      <c r="C1" s="232" t="s">
        <v>608</v>
      </c>
      <c r="D1" s="231"/>
      <c r="E1" s="231"/>
      <c r="F1" s="231"/>
      <c r="G1" s="231"/>
      <c r="H1" s="231"/>
      <c r="I1" s="231"/>
      <c r="J1" s="232" t="s">
        <v>0</v>
      </c>
      <c r="K1" s="231"/>
      <c r="L1" s="231"/>
      <c r="M1" s="231"/>
      <c r="N1" s="231"/>
      <c r="O1" s="231"/>
      <c r="P1" s="231"/>
      <c r="Q1" s="231"/>
      <c r="R1" s="231"/>
      <c r="S1" s="231"/>
      <c r="T1" s="231"/>
      <c r="U1" s="231"/>
      <c r="V1" s="231"/>
      <c r="W1" s="231"/>
      <c r="X1" s="231"/>
      <c r="Y1" s="231"/>
      <c r="Z1" s="231"/>
      <c r="AA1" s="231"/>
      <c r="AB1" s="231"/>
      <c r="AC1" s="231"/>
      <c r="AD1" s="231"/>
      <c r="AE1" s="231"/>
      <c r="AF1" s="231"/>
      <c r="AG1" s="231"/>
      <c r="AH1" s="231"/>
      <c r="AI1" s="231"/>
      <c r="AJ1" s="231"/>
      <c r="AK1" s="231"/>
      <c r="AL1" s="231"/>
      <c r="AM1" s="231"/>
      <c r="AN1" s="231"/>
      <c r="AO1" s="231"/>
      <c r="AP1" s="231"/>
      <c r="AQ1" s="231"/>
      <c r="AR1" s="231"/>
      <c r="AS1" s="231"/>
      <c r="AT1" s="231"/>
      <c r="AU1" s="231"/>
      <c r="AV1" s="231"/>
      <c r="AW1" s="231"/>
    </row>
    <row r="2" spans="1:49" ht="15.95" customHeight="1" x14ac:dyDescent="0.25">
      <c r="A2" s="231"/>
      <c r="B2" s="231"/>
      <c r="C2" s="232" t="s">
        <v>608</v>
      </c>
      <c r="D2" s="231"/>
      <c r="E2" s="231"/>
      <c r="F2" s="231"/>
      <c r="G2" s="231"/>
      <c r="H2" s="231"/>
      <c r="I2" s="231"/>
      <c r="J2" s="232" t="s">
        <v>1</v>
      </c>
      <c r="K2" s="231"/>
      <c r="L2" s="231"/>
      <c r="M2" s="231"/>
      <c r="N2" s="231"/>
      <c r="O2" s="231"/>
      <c r="P2" s="231"/>
      <c r="Q2" s="231"/>
      <c r="R2" s="231"/>
      <c r="S2" s="231"/>
      <c r="T2" s="231"/>
      <c r="U2" s="231"/>
      <c r="V2" s="231"/>
      <c r="W2" s="231"/>
      <c r="X2" s="231"/>
      <c r="Y2" s="231"/>
      <c r="Z2" s="231"/>
      <c r="AA2" s="231"/>
      <c r="AB2" s="231"/>
      <c r="AC2" s="231"/>
      <c r="AD2" s="231"/>
      <c r="AE2" s="231"/>
      <c r="AF2" s="231"/>
      <c r="AG2" s="231"/>
      <c r="AH2" s="231"/>
      <c r="AI2" s="231"/>
      <c r="AJ2" s="231"/>
      <c r="AK2" s="231"/>
      <c r="AL2" s="231"/>
      <c r="AM2" s="231"/>
      <c r="AN2" s="231"/>
      <c r="AO2" s="231"/>
      <c r="AP2" s="231"/>
      <c r="AQ2" s="231"/>
      <c r="AR2" s="231"/>
      <c r="AS2" s="231"/>
      <c r="AT2" s="231"/>
      <c r="AU2" s="231"/>
      <c r="AV2" s="231"/>
      <c r="AW2" s="231"/>
    </row>
    <row r="3" spans="1:49" ht="15.95" customHeight="1" x14ac:dyDescent="0.25">
      <c r="A3" s="231"/>
      <c r="B3" s="231"/>
      <c r="C3" s="232" t="s">
        <v>608</v>
      </c>
      <c r="D3" s="231"/>
      <c r="E3" s="231"/>
      <c r="F3" s="231"/>
      <c r="G3" s="231"/>
      <c r="H3" s="231"/>
      <c r="I3" s="231"/>
      <c r="J3" s="232" t="s">
        <v>2</v>
      </c>
      <c r="K3" s="231"/>
      <c r="L3" s="231"/>
      <c r="M3" s="231"/>
      <c r="N3" s="231"/>
      <c r="O3" s="231"/>
      <c r="P3" s="231"/>
      <c r="Q3" s="231"/>
      <c r="R3" s="231"/>
      <c r="S3" s="231"/>
      <c r="T3" s="231"/>
      <c r="U3" s="231"/>
      <c r="V3" s="231"/>
      <c r="W3" s="231"/>
      <c r="X3" s="231"/>
      <c r="Y3" s="231"/>
      <c r="Z3" s="231"/>
      <c r="AA3" s="231"/>
      <c r="AB3" s="231"/>
      <c r="AC3" s="231"/>
      <c r="AD3" s="231"/>
      <c r="AE3" s="231"/>
      <c r="AF3" s="231"/>
      <c r="AG3" s="231"/>
      <c r="AH3" s="231"/>
      <c r="AI3" s="231"/>
      <c r="AJ3" s="231"/>
      <c r="AK3" s="231"/>
      <c r="AL3" s="231"/>
      <c r="AM3" s="231"/>
      <c r="AN3" s="231"/>
      <c r="AO3" s="231"/>
      <c r="AP3" s="231"/>
      <c r="AQ3" s="231"/>
      <c r="AR3" s="231"/>
      <c r="AS3" s="231"/>
      <c r="AT3" s="231"/>
      <c r="AU3" s="231"/>
      <c r="AV3" s="231"/>
      <c r="AW3" s="231"/>
    </row>
    <row r="4" spans="1:49" ht="15.95" customHeight="1" x14ac:dyDescent="0.25">
      <c r="A4" s="231"/>
      <c r="B4" s="231"/>
      <c r="C4" s="231"/>
      <c r="D4" s="231"/>
      <c r="E4" s="231"/>
      <c r="F4" s="231"/>
      <c r="G4" s="231"/>
      <c r="H4" s="231"/>
      <c r="I4" s="231"/>
      <c r="J4" s="231"/>
      <c r="K4" s="231"/>
      <c r="L4" s="231"/>
      <c r="M4" s="231"/>
      <c r="N4" s="231"/>
      <c r="O4" s="231"/>
      <c r="P4" s="231"/>
      <c r="Q4" s="231"/>
      <c r="R4" s="231"/>
      <c r="S4" s="231"/>
      <c r="T4" s="231"/>
      <c r="U4" s="231"/>
      <c r="V4" s="231"/>
      <c r="W4" s="231"/>
      <c r="X4" s="231"/>
      <c r="Y4" s="231"/>
      <c r="Z4" s="231"/>
      <c r="AA4" s="231"/>
      <c r="AB4" s="231"/>
      <c r="AC4" s="231"/>
      <c r="AD4" s="231"/>
      <c r="AE4" s="231"/>
      <c r="AF4" s="231"/>
      <c r="AG4" s="231"/>
      <c r="AH4" s="231"/>
      <c r="AI4" s="231"/>
      <c r="AJ4" s="231"/>
      <c r="AK4" s="231"/>
      <c r="AL4" s="231"/>
      <c r="AM4" s="231"/>
      <c r="AN4" s="231"/>
      <c r="AO4" s="231"/>
      <c r="AP4" s="231"/>
      <c r="AQ4" s="231"/>
      <c r="AR4" s="231"/>
      <c r="AS4" s="231"/>
      <c r="AT4" s="231"/>
      <c r="AU4" s="231"/>
      <c r="AV4" s="231"/>
      <c r="AW4" s="231"/>
    </row>
    <row r="5" spans="1:49" ht="15.95" customHeight="1" x14ac:dyDescent="0.25">
      <c r="A5" s="233" t="s">
        <v>609</v>
      </c>
      <c r="B5" s="233"/>
      <c r="C5" s="233"/>
      <c r="D5" s="233"/>
      <c r="E5" s="233"/>
      <c r="F5" s="233"/>
      <c r="G5" s="233"/>
      <c r="H5" s="233"/>
      <c r="I5" s="233"/>
      <c r="J5" s="233"/>
      <c r="K5" s="233"/>
      <c r="L5" s="231"/>
      <c r="M5" s="231"/>
      <c r="N5" s="231"/>
      <c r="O5" s="231"/>
      <c r="P5" s="231"/>
      <c r="Q5" s="231"/>
      <c r="R5" s="231"/>
      <c r="S5" s="231"/>
      <c r="T5" s="231"/>
      <c r="U5" s="231"/>
      <c r="V5" s="231"/>
      <c r="W5" s="231"/>
      <c r="X5" s="231"/>
      <c r="Y5" s="231"/>
      <c r="Z5" s="231"/>
      <c r="AA5" s="231"/>
      <c r="AB5" s="231"/>
      <c r="AC5" s="231"/>
      <c r="AD5" s="231"/>
      <c r="AE5" s="231"/>
      <c r="AF5" s="231"/>
      <c r="AG5" s="231"/>
      <c r="AH5" s="231"/>
      <c r="AI5" s="231"/>
      <c r="AJ5" s="231"/>
      <c r="AK5" s="231"/>
      <c r="AL5" s="231"/>
      <c r="AM5" s="231"/>
      <c r="AN5" s="231"/>
      <c r="AO5" s="231"/>
      <c r="AP5" s="231"/>
      <c r="AQ5" s="231"/>
      <c r="AR5" s="231"/>
      <c r="AS5" s="231"/>
      <c r="AT5" s="231"/>
      <c r="AU5" s="231"/>
      <c r="AV5" s="231"/>
      <c r="AW5" s="231"/>
    </row>
    <row r="6" spans="1:49" ht="15.95" customHeight="1" x14ac:dyDescent="0.25">
      <c r="A6" s="231"/>
      <c r="B6" s="231"/>
      <c r="C6" s="231"/>
      <c r="D6" s="231"/>
      <c r="E6" s="231"/>
      <c r="F6" s="231"/>
      <c r="G6" s="231"/>
      <c r="H6" s="231"/>
      <c r="I6" s="231"/>
      <c r="J6" s="231"/>
      <c r="K6" s="231"/>
      <c r="L6" s="231"/>
      <c r="M6" s="231"/>
      <c r="N6" s="231"/>
      <c r="O6" s="231"/>
      <c r="P6" s="231"/>
      <c r="Q6" s="231"/>
      <c r="R6" s="231"/>
      <c r="S6" s="231"/>
      <c r="T6" s="231"/>
      <c r="U6" s="231"/>
      <c r="V6" s="231"/>
      <c r="W6" s="231"/>
      <c r="X6" s="231"/>
      <c r="Y6" s="231"/>
      <c r="Z6" s="231"/>
      <c r="AA6" s="231"/>
      <c r="AB6" s="231"/>
      <c r="AC6" s="231"/>
      <c r="AD6" s="231"/>
      <c r="AE6" s="231"/>
      <c r="AF6" s="231"/>
      <c r="AG6" s="231"/>
      <c r="AH6" s="231"/>
      <c r="AI6" s="231"/>
      <c r="AJ6" s="231"/>
      <c r="AK6" s="231"/>
      <c r="AL6" s="231"/>
      <c r="AM6" s="231"/>
      <c r="AN6" s="231"/>
      <c r="AO6" s="231"/>
      <c r="AP6" s="231"/>
      <c r="AQ6" s="231"/>
      <c r="AR6" s="231"/>
      <c r="AS6" s="231"/>
      <c r="AT6" s="231"/>
      <c r="AU6" s="231"/>
      <c r="AV6" s="231"/>
      <c r="AW6" s="231"/>
    </row>
    <row r="7" spans="1:49" ht="18.95" customHeight="1" x14ac:dyDescent="0.3">
      <c r="A7" s="234" t="s">
        <v>610</v>
      </c>
      <c r="B7" s="234"/>
      <c r="C7" s="234"/>
      <c r="D7" s="234"/>
      <c r="E7" s="234"/>
      <c r="F7" s="234"/>
      <c r="G7" s="234"/>
      <c r="H7" s="234"/>
      <c r="I7" s="234"/>
      <c r="J7" s="234"/>
      <c r="K7" s="234"/>
      <c r="L7" s="231"/>
      <c r="M7" s="231"/>
      <c r="N7" s="231"/>
      <c r="O7" s="231"/>
      <c r="P7" s="231"/>
      <c r="Q7" s="231"/>
      <c r="R7" s="231"/>
      <c r="S7" s="231"/>
      <c r="T7" s="231"/>
      <c r="U7" s="231"/>
      <c r="V7" s="231"/>
      <c r="W7" s="231"/>
      <c r="X7" s="231"/>
      <c r="Y7" s="231"/>
      <c r="Z7" s="231"/>
      <c r="AA7" s="231"/>
      <c r="AB7" s="231"/>
      <c r="AC7" s="231"/>
      <c r="AD7" s="231"/>
      <c r="AE7" s="231"/>
      <c r="AF7" s="231"/>
      <c r="AG7" s="231"/>
      <c r="AH7" s="231"/>
      <c r="AI7" s="231"/>
      <c r="AJ7" s="231"/>
      <c r="AK7" s="231"/>
      <c r="AL7" s="231"/>
      <c r="AM7" s="231"/>
      <c r="AN7" s="231"/>
      <c r="AO7" s="231"/>
      <c r="AP7" s="231"/>
      <c r="AQ7" s="231"/>
      <c r="AR7" s="231"/>
      <c r="AS7" s="231"/>
      <c r="AT7" s="231"/>
      <c r="AU7" s="231"/>
      <c r="AV7" s="231"/>
      <c r="AW7" s="231"/>
    </row>
    <row r="8" spans="1:49" ht="15.95" customHeight="1" x14ac:dyDescent="0.25">
      <c r="A8" s="231"/>
      <c r="B8" s="231"/>
      <c r="C8" s="231"/>
      <c r="D8" s="231"/>
      <c r="E8" s="231"/>
      <c r="F8" s="231"/>
      <c r="G8" s="231"/>
      <c r="H8" s="231"/>
      <c r="I8" s="231"/>
      <c r="J8" s="231"/>
      <c r="K8" s="231"/>
      <c r="L8" s="231"/>
      <c r="M8" s="231"/>
      <c r="N8" s="231"/>
      <c r="O8" s="231"/>
      <c r="P8" s="231"/>
      <c r="Q8" s="231"/>
      <c r="R8" s="231"/>
      <c r="S8" s="231"/>
      <c r="T8" s="231"/>
      <c r="U8" s="231"/>
      <c r="V8" s="231"/>
      <c r="W8" s="231"/>
      <c r="X8" s="231"/>
      <c r="Y8" s="231"/>
      <c r="Z8" s="231"/>
      <c r="AA8" s="231"/>
      <c r="AB8" s="231"/>
      <c r="AC8" s="231"/>
      <c r="AD8" s="231"/>
      <c r="AE8" s="231"/>
      <c r="AF8" s="231"/>
      <c r="AG8" s="231"/>
      <c r="AH8" s="231"/>
      <c r="AI8" s="231"/>
      <c r="AJ8" s="231"/>
      <c r="AK8" s="231"/>
      <c r="AL8" s="231"/>
      <c r="AM8" s="231"/>
      <c r="AN8" s="231"/>
      <c r="AO8" s="231"/>
      <c r="AP8" s="231"/>
      <c r="AQ8" s="231"/>
      <c r="AR8" s="231"/>
      <c r="AS8" s="231"/>
      <c r="AT8" s="231"/>
      <c r="AU8" s="231"/>
      <c r="AV8" s="231"/>
      <c r="AW8" s="231"/>
    </row>
    <row r="9" spans="1:49" ht="15.95" customHeight="1" x14ac:dyDescent="0.25">
      <c r="A9" s="233" t="s">
        <v>4</v>
      </c>
      <c r="B9" s="233"/>
      <c r="C9" s="233"/>
      <c r="D9" s="233"/>
      <c r="E9" s="233"/>
      <c r="F9" s="233"/>
      <c r="G9" s="233"/>
      <c r="H9" s="233"/>
      <c r="I9" s="233"/>
      <c r="J9" s="233"/>
      <c r="K9" s="233"/>
      <c r="L9" s="231"/>
      <c r="M9" s="231"/>
      <c r="N9" s="231"/>
      <c r="O9" s="231"/>
      <c r="P9" s="231"/>
      <c r="Q9" s="231"/>
      <c r="R9" s="231"/>
      <c r="S9" s="231"/>
      <c r="T9" s="231"/>
      <c r="U9" s="231"/>
      <c r="V9" s="231"/>
      <c r="W9" s="231"/>
      <c r="X9" s="231"/>
      <c r="Y9" s="231"/>
      <c r="Z9" s="231"/>
      <c r="AA9" s="231"/>
      <c r="AB9" s="231"/>
      <c r="AC9" s="231"/>
      <c r="AD9" s="231"/>
      <c r="AE9" s="231"/>
      <c r="AF9" s="231"/>
      <c r="AG9" s="231"/>
      <c r="AH9" s="231"/>
      <c r="AI9" s="231"/>
      <c r="AJ9" s="231"/>
      <c r="AK9" s="231"/>
      <c r="AL9" s="231"/>
      <c r="AM9" s="231"/>
      <c r="AN9" s="231"/>
      <c r="AO9" s="231"/>
      <c r="AP9" s="231"/>
      <c r="AQ9" s="231"/>
      <c r="AR9" s="231"/>
      <c r="AS9" s="231"/>
      <c r="AT9" s="231"/>
      <c r="AU9" s="231"/>
      <c r="AV9" s="231"/>
      <c r="AW9" s="231"/>
    </row>
    <row r="10" spans="1:49" ht="15.95" customHeight="1" x14ac:dyDescent="0.25">
      <c r="A10" s="235" t="s">
        <v>611</v>
      </c>
      <c r="B10" s="235"/>
      <c r="C10" s="235"/>
      <c r="D10" s="235"/>
      <c r="E10" s="235"/>
      <c r="F10" s="235"/>
      <c r="G10" s="235"/>
      <c r="H10" s="235"/>
      <c r="I10" s="235"/>
      <c r="J10" s="235"/>
      <c r="K10" s="235"/>
      <c r="L10" s="231"/>
      <c r="M10" s="231"/>
      <c r="N10" s="231"/>
      <c r="O10" s="231"/>
      <c r="P10" s="231"/>
      <c r="Q10" s="231"/>
      <c r="R10" s="231"/>
      <c r="S10" s="231"/>
      <c r="T10" s="231"/>
      <c r="U10" s="231"/>
      <c r="V10" s="231"/>
      <c r="W10" s="231"/>
      <c r="X10" s="231"/>
      <c r="Y10" s="231"/>
      <c r="Z10" s="231"/>
      <c r="AA10" s="231"/>
      <c r="AB10" s="231"/>
      <c r="AC10" s="231"/>
      <c r="AD10" s="231"/>
      <c r="AE10" s="231"/>
      <c r="AF10" s="231"/>
      <c r="AG10" s="231"/>
      <c r="AH10" s="231"/>
      <c r="AI10" s="231"/>
      <c r="AJ10" s="231"/>
      <c r="AK10" s="231"/>
      <c r="AL10" s="231"/>
      <c r="AM10" s="231"/>
      <c r="AN10" s="231"/>
      <c r="AO10" s="231"/>
      <c r="AP10" s="231"/>
      <c r="AQ10" s="231"/>
      <c r="AR10" s="231"/>
      <c r="AS10" s="231"/>
      <c r="AT10" s="231"/>
      <c r="AU10" s="231"/>
      <c r="AV10" s="231"/>
      <c r="AW10" s="231"/>
    </row>
    <row r="11" spans="1:49" ht="15.95" customHeight="1" x14ac:dyDescent="0.25">
      <c r="A11" s="231"/>
      <c r="B11" s="231"/>
      <c r="C11" s="231"/>
      <c r="D11" s="231"/>
      <c r="E11" s="231"/>
      <c r="F11" s="231"/>
      <c r="G11" s="231"/>
      <c r="H11" s="231"/>
      <c r="I11" s="231"/>
      <c r="J11" s="231"/>
      <c r="K11" s="231"/>
      <c r="L11" s="231"/>
      <c r="M11" s="231"/>
      <c r="N11" s="231"/>
      <c r="O11" s="231"/>
      <c r="P11" s="231"/>
      <c r="Q11" s="231"/>
      <c r="R11" s="231"/>
      <c r="S11" s="231"/>
      <c r="T11" s="231"/>
      <c r="U11" s="231"/>
      <c r="V11" s="231"/>
      <c r="W11" s="231"/>
      <c r="X11" s="231"/>
      <c r="Y11" s="231"/>
      <c r="Z11" s="231"/>
      <c r="AA11" s="231"/>
      <c r="AB11" s="231"/>
      <c r="AC11" s="231"/>
      <c r="AD11" s="231"/>
      <c r="AE11" s="231"/>
      <c r="AF11" s="231"/>
      <c r="AG11" s="231"/>
      <c r="AH11" s="231"/>
      <c r="AI11" s="231"/>
      <c r="AJ11" s="231"/>
      <c r="AK11" s="231"/>
      <c r="AL11" s="231"/>
      <c r="AM11" s="231"/>
      <c r="AN11" s="231"/>
      <c r="AO11" s="231"/>
      <c r="AP11" s="231"/>
      <c r="AQ11" s="231"/>
      <c r="AR11" s="231"/>
      <c r="AS11" s="231"/>
      <c r="AT11" s="231"/>
      <c r="AU11" s="231"/>
      <c r="AV11" s="231"/>
      <c r="AW11" s="231"/>
    </row>
    <row r="12" spans="1:49" ht="15.95" customHeight="1" x14ac:dyDescent="0.25">
      <c r="A12" s="233" t="s">
        <v>438</v>
      </c>
      <c r="B12" s="233"/>
      <c r="C12" s="233"/>
      <c r="D12" s="233"/>
      <c r="E12" s="233"/>
      <c r="F12" s="233"/>
      <c r="G12" s="233"/>
      <c r="H12" s="233"/>
      <c r="I12" s="233"/>
      <c r="J12" s="233"/>
      <c r="K12" s="233"/>
      <c r="L12" s="231"/>
      <c r="M12" s="231"/>
      <c r="N12" s="231"/>
      <c r="O12" s="231"/>
      <c r="P12" s="231"/>
      <c r="Q12" s="231"/>
      <c r="R12" s="231"/>
      <c r="S12" s="231"/>
      <c r="T12" s="231"/>
      <c r="U12" s="231"/>
      <c r="V12" s="231"/>
      <c r="W12" s="231"/>
      <c r="X12" s="231"/>
      <c r="Y12" s="231"/>
      <c r="Z12" s="231"/>
      <c r="AA12" s="231"/>
      <c r="AB12" s="231"/>
      <c r="AC12" s="231"/>
      <c r="AD12" s="231"/>
      <c r="AE12" s="231"/>
      <c r="AF12" s="231"/>
      <c r="AG12" s="231"/>
      <c r="AH12" s="231"/>
      <c r="AI12" s="231"/>
      <c r="AJ12" s="231"/>
      <c r="AK12" s="231"/>
      <c r="AL12" s="231"/>
      <c r="AM12" s="231"/>
      <c r="AN12" s="231"/>
      <c r="AO12" s="231"/>
      <c r="AP12" s="231"/>
      <c r="AQ12" s="231"/>
      <c r="AR12" s="231"/>
      <c r="AS12" s="231"/>
      <c r="AT12" s="231"/>
      <c r="AU12" s="231"/>
      <c r="AV12" s="231"/>
      <c r="AW12" s="231"/>
    </row>
    <row r="13" spans="1:49" ht="15.95" customHeight="1" x14ac:dyDescent="0.25">
      <c r="A13" s="235" t="s">
        <v>612</v>
      </c>
      <c r="B13" s="235"/>
      <c r="C13" s="235"/>
      <c r="D13" s="235"/>
      <c r="E13" s="235"/>
      <c r="F13" s="235"/>
      <c r="G13" s="235"/>
      <c r="H13" s="235"/>
      <c r="I13" s="235"/>
      <c r="J13" s="235"/>
      <c r="K13" s="235"/>
      <c r="L13" s="231"/>
      <c r="M13" s="231"/>
      <c r="N13" s="231"/>
      <c r="O13" s="231"/>
      <c r="P13" s="231"/>
      <c r="Q13" s="231"/>
      <c r="R13" s="231"/>
      <c r="S13" s="231"/>
      <c r="T13" s="231"/>
      <c r="U13" s="231"/>
      <c r="V13" s="231"/>
      <c r="W13" s="231"/>
      <c r="X13" s="231"/>
      <c r="Y13" s="231"/>
      <c r="Z13" s="231"/>
      <c r="AA13" s="231"/>
      <c r="AB13" s="231"/>
      <c r="AC13" s="231"/>
      <c r="AD13" s="231"/>
      <c r="AE13" s="231"/>
      <c r="AF13" s="231"/>
      <c r="AG13" s="231"/>
      <c r="AH13" s="231"/>
      <c r="AI13" s="231"/>
      <c r="AJ13" s="231"/>
      <c r="AK13" s="231"/>
      <c r="AL13" s="231"/>
      <c r="AM13" s="231"/>
      <c r="AN13" s="231"/>
      <c r="AO13" s="231"/>
      <c r="AP13" s="231"/>
      <c r="AQ13" s="231"/>
      <c r="AR13" s="231"/>
      <c r="AS13" s="231"/>
      <c r="AT13" s="231"/>
      <c r="AU13" s="231"/>
      <c r="AV13" s="231"/>
      <c r="AW13" s="231"/>
    </row>
    <row r="14" spans="1:49" ht="15.95" customHeight="1" x14ac:dyDescent="0.25">
      <c r="A14" s="231"/>
      <c r="B14" s="231"/>
      <c r="C14" s="231"/>
      <c r="D14" s="231"/>
      <c r="E14" s="231"/>
      <c r="F14" s="231"/>
      <c r="G14" s="231"/>
      <c r="H14" s="231"/>
      <c r="I14" s="231"/>
      <c r="J14" s="231"/>
      <c r="K14" s="231"/>
      <c r="L14" s="231"/>
      <c r="M14" s="231"/>
      <c r="N14" s="231"/>
      <c r="O14" s="231"/>
      <c r="P14" s="231"/>
      <c r="Q14" s="231"/>
      <c r="R14" s="231"/>
      <c r="S14" s="231"/>
      <c r="T14" s="231"/>
      <c r="U14" s="231"/>
      <c r="V14" s="231"/>
      <c r="W14" s="231"/>
      <c r="X14" s="231"/>
      <c r="Y14" s="231"/>
      <c r="Z14" s="231"/>
      <c r="AA14" s="231"/>
      <c r="AB14" s="231"/>
      <c r="AC14" s="231"/>
      <c r="AD14" s="231"/>
      <c r="AE14" s="231"/>
      <c r="AF14" s="231"/>
      <c r="AG14" s="231"/>
      <c r="AH14" s="231"/>
      <c r="AI14" s="231"/>
      <c r="AJ14" s="231"/>
      <c r="AK14" s="231"/>
      <c r="AL14" s="231"/>
      <c r="AM14" s="231"/>
      <c r="AN14" s="231"/>
      <c r="AO14" s="231"/>
      <c r="AP14" s="231"/>
      <c r="AQ14" s="231"/>
      <c r="AR14" s="231"/>
      <c r="AS14" s="231"/>
      <c r="AT14" s="231"/>
      <c r="AU14" s="231"/>
      <c r="AV14" s="231"/>
      <c r="AW14" s="231"/>
    </row>
    <row r="15" spans="1:49" ht="15.95" customHeight="1" x14ac:dyDescent="0.25">
      <c r="A15" s="236" t="s">
        <v>456</v>
      </c>
      <c r="B15" s="236"/>
      <c r="C15" s="236"/>
      <c r="D15" s="236"/>
      <c r="E15" s="236"/>
      <c r="F15" s="236"/>
      <c r="G15" s="236"/>
      <c r="H15" s="236"/>
      <c r="I15" s="236"/>
      <c r="J15" s="236"/>
      <c r="K15" s="236"/>
      <c r="L15" s="231"/>
      <c r="M15" s="231"/>
      <c r="N15" s="231"/>
      <c r="O15" s="231"/>
      <c r="P15" s="231"/>
      <c r="Q15" s="231"/>
      <c r="R15" s="231"/>
      <c r="S15" s="231"/>
      <c r="T15" s="231"/>
      <c r="U15" s="231"/>
      <c r="V15" s="231"/>
      <c r="W15" s="231"/>
      <c r="X15" s="231"/>
      <c r="Y15" s="231"/>
      <c r="Z15" s="231"/>
      <c r="AA15" s="231"/>
      <c r="AB15" s="231"/>
      <c r="AC15" s="231"/>
      <c r="AD15" s="231"/>
      <c r="AE15" s="231"/>
      <c r="AF15" s="231"/>
      <c r="AG15" s="231"/>
      <c r="AH15" s="231"/>
      <c r="AI15" s="231"/>
      <c r="AJ15" s="231"/>
      <c r="AK15" s="231"/>
      <c r="AL15" s="231"/>
      <c r="AM15" s="231"/>
      <c r="AN15" s="231"/>
      <c r="AO15" s="231"/>
      <c r="AP15" s="231"/>
      <c r="AQ15" s="231"/>
      <c r="AR15" s="231"/>
      <c r="AS15" s="231"/>
      <c r="AT15" s="231"/>
      <c r="AU15" s="231"/>
      <c r="AV15" s="231"/>
      <c r="AW15" s="231"/>
    </row>
    <row r="16" spans="1:49" ht="15.95" customHeight="1" x14ac:dyDescent="0.25">
      <c r="A16" s="235" t="s">
        <v>613</v>
      </c>
      <c r="B16" s="235"/>
      <c r="C16" s="235"/>
      <c r="D16" s="235"/>
      <c r="E16" s="235"/>
      <c r="F16" s="235"/>
      <c r="G16" s="235"/>
      <c r="H16" s="235"/>
      <c r="I16" s="235"/>
      <c r="J16" s="235"/>
      <c r="K16" s="235"/>
      <c r="L16" s="231"/>
      <c r="M16" s="231"/>
      <c r="N16" s="231"/>
      <c r="O16" s="231"/>
      <c r="P16" s="231"/>
      <c r="Q16" s="231"/>
      <c r="R16" s="231"/>
      <c r="S16" s="231"/>
      <c r="T16" s="231"/>
      <c r="U16" s="231"/>
      <c r="V16" s="231"/>
      <c r="W16" s="231"/>
      <c r="X16" s="231"/>
      <c r="Y16" s="231"/>
      <c r="Z16" s="231"/>
      <c r="AA16" s="231"/>
      <c r="AB16" s="231"/>
      <c r="AC16" s="231"/>
      <c r="AD16" s="231"/>
      <c r="AE16" s="231"/>
      <c r="AF16" s="231"/>
      <c r="AG16" s="231"/>
      <c r="AH16" s="231"/>
      <c r="AI16" s="231"/>
      <c r="AJ16" s="231"/>
      <c r="AK16" s="231"/>
      <c r="AL16" s="231"/>
      <c r="AM16" s="231"/>
      <c r="AN16" s="231"/>
      <c r="AO16" s="231"/>
      <c r="AP16" s="231"/>
      <c r="AQ16" s="231"/>
      <c r="AR16" s="231"/>
      <c r="AS16" s="231"/>
      <c r="AT16" s="231"/>
      <c r="AU16" s="231"/>
      <c r="AV16" s="231"/>
      <c r="AW16" s="231"/>
    </row>
    <row r="17" spans="1:49" ht="15.95" customHeight="1" x14ac:dyDescent="0.25">
      <c r="A17" s="231"/>
      <c r="B17" s="231"/>
      <c r="C17" s="231"/>
      <c r="D17" s="231"/>
      <c r="E17" s="231"/>
      <c r="F17" s="231"/>
      <c r="G17" s="231"/>
      <c r="H17" s="231"/>
      <c r="I17" s="231"/>
      <c r="J17" s="231"/>
      <c r="K17" s="231"/>
      <c r="L17" s="231"/>
      <c r="M17" s="231"/>
      <c r="N17" s="231"/>
      <c r="O17" s="231"/>
      <c r="P17" s="231"/>
      <c r="Q17" s="231"/>
      <c r="R17" s="231"/>
      <c r="S17" s="231"/>
      <c r="T17" s="231"/>
      <c r="U17" s="231"/>
      <c r="V17" s="231"/>
      <c r="W17" s="231"/>
      <c r="X17" s="231"/>
      <c r="Y17" s="231"/>
      <c r="Z17" s="231"/>
      <c r="AA17" s="231"/>
      <c r="AB17" s="231"/>
      <c r="AC17" s="231"/>
      <c r="AD17" s="231"/>
      <c r="AE17" s="231"/>
      <c r="AF17" s="231"/>
      <c r="AG17" s="231"/>
      <c r="AH17" s="231"/>
      <c r="AI17" s="231"/>
      <c r="AJ17" s="231"/>
      <c r="AK17" s="231"/>
      <c r="AL17" s="231"/>
      <c r="AM17" s="231"/>
      <c r="AN17" s="231"/>
      <c r="AO17" s="231"/>
      <c r="AP17" s="231"/>
      <c r="AQ17" s="231"/>
      <c r="AR17" s="231"/>
      <c r="AS17" s="231"/>
      <c r="AT17" s="231"/>
      <c r="AU17" s="231"/>
      <c r="AV17" s="231"/>
      <c r="AW17" s="231"/>
    </row>
    <row r="18" spans="1:49" ht="18.95" customHeight="1" x14ac:dyDescent="0.3">
      <c r="A18" s="237" t="s">
        <v>272</v>
      </c>
      <c r="B18" s="237"/>
      <c r="C18" s="237"/>
      <c r="D18" s="237"/>
      <c r="E18" s="237"/>
      <c r="F18" s="237"/>
      <c r="G18" s="237"/>
      <c r="H18" s="237"/>
      <c r="I18" s="237"/>
      <c r="J18" s="237"/>
      <c r="K18" s="237"/>
      <c r="L18" s="231"/>
      <c r="M18" s="231"/>
      <c r="N18" s="231"/>
      <c r="O18" s="231"/>
      <c r="P18" s="231"/>
      <c r="Q18" s="231"/>
      <c r="R18" s="231"/>
      <c r="S18" s="231"/>
      <c r="T18" s="231"/>
      <c r="U18" s="231"/>
      <c r="V18" s="231"/>
      <c r="W18" s="231"/>
      <c r="X18" s="231"/>
      <c r="Y18" s="231"/>
      <c r="Z18" s="231"/>
      <c r="AA18" s="231"/>
      <c r="AB18" s="231"/>
      <c r="AC18" s="231"/>
      <c r="AD18" s="231"/>
      <c r="AE18" s="231"/>
      <c r="AF18" s="231"/>
      <c r="AG18" s="231"/>
      <c r="AH18" s="231"/>
      <c r="AI18" s="231"/>
      <c r="AJ18" s="231"/>
      <c r="AK18" s="231"/>
      <c r="AL18" s="231"/>
      <c r="AM18" s="231"/>
      <c r="AN18" s="231"/>
      <c r="AO18" s="231"/>
      <c r="AP18" s="231"/>
      <c r="AQ18" s="231"/>
      <c r="AR18" s="231"/>
      <c r="AS18" s="231"/>
      <c r="AT18" s="231"/>
      <c r="AU18" s="231"/>
      <c r="AV18" s="231"/>
      <c r="AW18" s="231"/>
    </row>
    <row r="19" spans="1:49" ht="11.1" customHeight="1" x14ac:dyDescent="0.25">
      <c r="A19" s="231"/>
      <c r="B19" s="231"/>
      <c r="C19" s="231"/>
      <c r="D19" s="231"/>
      <c r="E19" s="231"/>
      <c r="F19" s="231"/>
      <c r="G19" s="231"/>
      <c r="H19" s="231"/>
      <c r="I19" s="231"/>
      <c r="J19" s="231"/>
      <c r="K19" s="231"/>
      <c r="L19" s="231"/>
      <c r="M19" s="231"/>
      <c r="N19" s="231"/>
      <c r="O19" s="231"/>
      <c r="P19" s="231"/>
      <c r="Q19" s="231"/>
      <c r="R19" s="231"/>
      <c r="S19" s="231"/>
      <c r="T19" s="231"/>
      <c r="U19" s="231"/>
      <c r="V19" s="231"/>
      <c r="W19" s="231"/>
      <c r="X19" s="231"/>
      <c r="Y19" s="231"/>
      <c r="Z19" s="231"/>
      <c r="AA19" s="231"/>
      <c r="AB19" s="231"/>
      <c r="AC19" s="231"/>
      <c r="AD19" s="231"/>
      <c r="AE19" s="231"/>
      <c r="AF19" s="231"/>
      <c r="AG19" s="231"/>
      <c r="AH19" s="231"/>
      <c r="AI19" s="231"/>
      <c r="AJ19" s="231"/>
      <c r="AK19" s="231"/>
      <c r="AL19" s="231"/>
      <c r="AM19" s="231"/>
      <c r="AN19" s="231"/>
      <c r="AO19" s="231"/>
      <c r="AP19" s="231"/>
      <c r="AQ19" s="231"/>
      <c r="AR19" s="231"/>
      <c r="AS19" s="231"/>
      <c r="AT19" s="231"/>
      <c r="AU19" s="231"/>
      <c r="AV19" s="231"/>
      <c r="AW19" s="231"/>
    </row>
    <row r="20" spans="1:49" ht="15" customHeight="1" x14ac:dyDescent="0.25">
      <c r="A20" s="238" t="s">
        <v>273</v>
      </c>
      <c r="B20" s="238" t="s">
        <v>274</v>
      </c>
      <c r="C20" s="238" t="s">
        <v>275</v>
      </c>
      <c r="D20" s="238"/>
      <c r="E20" s="238" t="s">
        <v>276</v>
      </c>
      <c r="F20" s="238"/>
      <c r="G20" s="238" t="s">
        <v>614</v>
      </c>
      <c r="H20" s="239" t="s">
        <v>458</v>
      </c>
      <c r="I20" s="239"/>
      <c r="J20" s="239"/>
      <c r="K20" s="239"/>
      <c r="L20" s="239" t="s">
        <v>459</v>
      </c>
      <c r="M20" s="239"/>
      <c r="N20" s="239"/>
      <c r="O20" s="239"/>
      <c r="P20" s="239" t="s">
        <v>460</v>
      </c>
      <c r="Q20" s="239"/>
      <c r="R20" s="239"/>
      <c r="S20" s="239"/>
      <c r="T20" s="239" t="s">
        <v>461</v>
      </c>
      <c r="U20" s="239"/>
      <c r="V20" s="239"/>
      <c r="W20" s="239"/>
      <c r="X20" s="239" t="s">
        <v>462</v>
      </c>
      <c r="Y20" s="239"/>
      <c r="Z20" s="239"/>
      <c r="AA20" s="239"/>
      <c r="AB20" s="239" t="s">
        <v>463</v>
      </c>
      <c r="AC20" s="239"/>
      <c r="AD20" s="239"/>
      <c r="AE20" s="239"/>
      <c r="AF20" s="239" t="s">
        <v>464</v>
      </c>
      <c r="AG20" s="239"/>
      <c r="AH20" s="239"/>
      <c r="AI20" s="239"/>
      <c r="AJ20" s="239" t="s">
        <v>465</v>
      </c>
      <c r="AK20" s="239"/>
      <c r="AL20" s="239"/>
      <c r="AM20" s="239"/>
      <c r="AN20" s="239" t="s">
        <v>466</v>
      </c>
      <c r="AO20" s="239"/>
      <c r="AP20" s="239"/>
      <c r="AQ20" s="239"/>
      <c r="AR20" s="239" t="s">
        <v>467</v>
      </c>
      <c r="AS20" s="239"/>
      <c r="AT20" s="239"/>
      <c r="AU20" s="239"/>
      <c r="AV20" s="238" t="s">
        <v>277</v>
      </c>
      <c r="AW20" s="238"/>
    </row>
    <row r="21" spans="1:49" ht="15" customHeight="1" x14ac:dyDescent="0.25">
      <c r="A21" s="240"/>
      <c r="B21" s="240"/>
      <c r="C21" s="241"/>
      <c r="D21" s="242"/>
      <c r="E21" s="241"/>
      <c r="F21" s="242"/>
      <c r="G21" s="240"/>
      <c r="H21" s="239" t="s">
        <v>210</v>
      </c>
      <c r="I21" s="239"/>
      <c r="J21" s="239" t="s">
        <v>615</v>
      </c>
      <c r="K21" s="239"/>
      <c r="L21" s="239" t="s">
        <v>210</v>
      </c>
      <c r="M21" s="239"/>
      <c r="N21" s="239" t="s">
        <v>615</v>
      </c>
      <c r="O21" s="239"/>
      <c r="P21" s="239" t="s">
        <v>210</v>
      </c>
      <c r="Q21" s="239"/>
      <c r="R21" s="239" t="s">
        <v>615</v>
      </c>
      <c r="S21" s="239"/>
      <c r="T21" s="239" t="s">
        <v>210</v>
      </c>
      <c r="U21" s="239"/>
      <c r="V21" s="239" t="s">
        <v>615</v>
      </c>
      <c r="W21" s="239"/>
      <c r="X21" s="239" t="s">
        <v>210</v>
      </c>
      <c r="Y21" s="239"/>
      <c r="Z21" s="239" t="s">
        <v>615</v>
      </c>
      <c r="AA21" s="239"/>
      <c r="AB21" s="239" t="s">
        <v>210</v>
      </c>
      <c r="AC21" s="239"/>
      <c r="AD21" s="239" t="s">
        <v>616</v>
      </c>
      <c r="AE21" s="239"/>
      <c r="AF21" s="239" t="s">
        <v>210</v>
      </c>
      <c r="AG21" s="239"/>
      <c r="AH21" s="239" t="s">
        <v>616</v>
      </c>
      <c r="AI21" s="239"/>
      <c r="AJ21" s="239" t="s">
        <v>210</v>
      </c>
      <c r="AK21" s="239"/>
      <c r="AL21" s="239" t="s">
        <v>616</v>
      </c>
      <c r="AM21" s="239"/>
      <c r="AN21" s="239" t="s">
        <v>210</v>
      </c>
      <c r="AO21" s="239"/>
      <c r="AP21" s="239" t="s">
        <v>616</v>
      </c>
      <c r="AQ21" s="239"/>
      <c r="AR21" s="239" t="s">
        <v>210</v>
      </c>
      <c r="AS21" s="239"/>
      <c r="AT21" s="239" t="s">
        <v>616</v>
      </c>
      <c r="AU21" s="239"/>
      <c r="AV21" s="241"/>
      <c r="AW21" s="242"/>
    </row>
    <row r="22" spans="1:49" ht="29.1" customHeight="1" x14ac:dyDescent="0.25">
      <c r="A22" s="243"/>
      <c r="B22" s="243"/>
      <c r="C22" s="244" t="s">
        <v>210</v>
      </c>
      <c r="D22" s="244" t="s">
        <v>279</v>
      </c>
      <c r="E22" s="244" t="s">
        <v>617</v>
      </c>
      <c r="F22" s="244" t="s">
        <v>618</v>
      </c>
      <c r="G22" s="243"/>
      <c r="H22" s="244" t="s">
        <v>280</v>
      </c>
      <c r="I22" s="244" t="s">
        <v>281</v>
      </c>
      <c r="J22" s="244" t="s">
        <v>280</v>
      </c>
      <c r="K22" s="244" t="s">
        <v>281</v>
      </c>
      <c r="L22" s="244" t="s">
        <v>280</v>
      </c>
      <c r="M22" s="244" t="s">
        <v>281</v>
      </c>
      <c r="N22" s="244" t="s">
        <v>280</v>
      </c>
      <c r="O22" s="244" t="s">
        <v>281</v>
      </c>
      <c r="P22" s="244" t="s">
        <v>280</v>
      </c>
      <c r="Q22" s="244" t="s">
        <v>281</v>
      </c>
      <c r="R22" s="244" t="s">
        <v>280</v>
      </c>
      <c r="S22" s="244" t="s">
        <v>281</v>
      </c>
      <c r="T22" s="244" t="s">
        <v>280</v>
      </c>
      <c r="U22" s="244" t="s">
        <v>281</v>
      </c>
      <c r="V22" s="244" t="s">
        <v>280</v>
      </c>
      <c r="W22" s="244" t="s">
        <v>281</v>
      </c>
      <c r="X22" s="244" t="s">
        <v>280</v>
      </c>
      <c r="Y22" s="244" t="s">
        <v>281</v>
      </c>
      <c r="Z22" s="244" t="s">
        <v>280</v>
      </c>
      <c r="AA22" s="244" t="s">
        <v>281</v>
      </c>
      <c r="AB22" s="244" t="s">
        <v>280</v>
      </c>
      <c r="AC22" s="244" t="s">
        <v>281</v>
      </c>
      <c r="AD22" s="244" t="s">
        <v>280</v>
      </c>
      <c r="AE22" s="244" t="s">
        <v>281</v>
      </c>
      <c r="AF22" s="244" t="s">
        <v>280</v>
      </c>
      <c r="AG22" s="244" t="s">
        <v>281</v>
      </c>
      <c r="AH22" s="244" t="s">
        <v>280</v>
      </c>
      <c r="AI22" s="244" t="s">
        <v>281</v>
      </c>
      <c r="AJ22" s="244" t="s">
        <v>280</v>
      </c>
      <c r="AK22" s="244" t="s">
        <v>281</v>
      </c>
      <c r="AL22" s="244" t="s">
        <v>280</v>
      </c>
      <c r="AM22" s="244" t="s">
        <v>281</v>
      </c>
      <c r="AN22" s="244" t="s">
        <v>280</v>
      </c>
      <c r="AO22" s="244" t="s">
        <v>281</v>
      </c>
      <c r="AP22" s="244" t="s">
        <v>280</v>
      </c>
      <c r="AQ22" s="244" t="s">
        <v>281</v>
      </c>
      <c r="AR22" s="244" t="s">
        <v>280</v>
      </c>
      <c r="AS22" s="244" t="s">
        <v>281</v>
      </c>
      <c r="AT22" s="244" t="s">
        <v>280</v>
      </c>
      <c r="AU22" s="244" t="s">
        <v>281</v>
      </c>
      <c r="AV22" s="244" t="s">
        <v>619</v>
      </c>
      <c r="AW22" s="244" t="s">
        <v>616</v>
      </c>
    </row>
    <row r="23" spans="1:49" ht="15" customHeight="1" x14ac:dyDescent="0.25">
      <c r="A23" s="245" t="s">
        <v>620</v>
      </c>
      <c r="B23" s="245" t="s">
        <v>621</v>
      </c>
      <c r="C23" s="245" t="s">
        <v>622</v>
      </c>
      <c r="D23" s="245" t="s">
        <v>623</v>
      </c>
      <c r="E23" s="245" t="s">
        <v>624</v>
      </c>
      <c r="F23" s="245" t="s">
        <v>625</v>
      </c>
      <c r="G23" s="245" t="s">
        <v>626</v>
      </c>
      <c r="H23" s="245" t="s">
        <v>627</v>
      </c>
      <c r="I23" s="245" t="s">
        <v>628</v>
      </c>
      <c r="J23" s="245" t="s">
        <v>629</v>
      </c>
      <c r="K23" s="245" t="s">
        <v>630</v>
      </c>
      <c r="L23" s="245" t="s">
        <v>631</v>
      </c>
      <c r="M23" s="245" t="s">
        <v>632</v>
      </c>
      <c r="N23" s="245" t="s">
        <v>633</v>
      </c>
      <c r="O23" s="245" t="s">
        <v>634</v>
      </c>
      <c r="P23" s="245" t="s">
        <v>635</v>
      </c>
      <c r="Q23" s="245" t="s">
        <v>636</v>
      </c>
      <c r="R23" s="245" t="s">
        <v>637</v>
      </c>
      <c r="S23" s="245" t="s">
        <v>638</v>
      </c>
      <c r="T23" s="245" t="s">
        <v>639</v>
      </c>
      <c r="U23" s="245" t="s">
        <v>640</v>
      </c>
      <c r="V23" s="245" t="s">
        <v>641</v>
      </c>
      <c r="W23" s="245" t="s">
        <v>642</v>
      </c>
      <c r="X23" s="245" t="s">
        <v>643</v>
      </c>
      <c r="Y23" s="245" t="s">
        <v>644</v>
      </c>
      <c r="Z23" s="245" t="s">
        <v>645</v>
      </c>
      <c r="AA23" s="245" t="s">
        <v>646</v>
      </c>
      <c r="AB23" s="245" t="s">
        <v>647</v>
      </c>
      <c r="AC23" s="245" t="s">
        <v>648</v>
      </c>
      <c r="AD23" s="245" t="s">
        <v>649</v>
      </c>
      <c r="AE23" s="245" t="s">
        <v>650</v>
      </c>
      <c r="AF23" s="245" t="s">
        <v>651</v>
      </c>
      <c r="AG23" s="245" t="s">
        <v>652</v>
      </c>
      <c r="AH23" s="245" t="s">
        <v>653</v>
      </c>
      <c r="AI23" s="245" t="s">
        <v>654</v>
      </c>
      <c r="AJ23" s="245" t="s">
        <v>655</v>
      </c>
      <c r="AK23" s="245" t="s">
        <v>656</v>
      </c>
      <c r="AL23" s="245" t="s">
        <v>657</v>
      </c>
      <c r="AM23" s="245" t="s">
        <v>658</v>
      </c>
      <c r="AN23" s="245" t="s">
        <v>659</v>
      </c>
      <c r="AO23" s="245" t="s">
        <v>660</v>
      </c>
      <c r="AP23" s="245" t="s">
        <v>661</v>
      </c>
      <c r="AQ23" s="245" t="s">
        <v>662</v>
      </c>
      <c r="AR23" s="245" t="s">
        <v>663</v>
      </c>
      <c r="AS23" s="245" t="s">
        <v>664</v>
      </c>
      <c r="AT23" s="245" t="s">
        <v>665</v>
      </c>
      <c r="AU23" s="245" t="s">
        <v>666</v>
      </c>
      <c r="AV23" s="245" t="s">
        <v>667</v>
      </c>
      <c r="AW23" s="245" t="s">
        <v>668</v>
      </c>
    </row>
    <row r="24" spans="1:49" ht="57.95" customHeight="1" x14ac:dyDescent="0.25">
      <c r="A24" s="246" t="s">
        <v>620</v>
      </c>
      <c r="B24" s="246" t="s">
        <v>282</v>
      </c>
      <c r="C24" s="247" t="s">
        <v>669</v>
      </c>
      <c r="D24" s="247" t="s">
        <v>669</v>
      </c>
      <c r="E24" s="247" t="s">
        <v>669</v>
      </c>
      <c r="F24" s="247" t="s">
        <v>670</v>
      </c>
      <c r="G24" s="247" t="s">
        <v>670</v>
      </c>
      <c r="H24" s="247" t="s">
        <v>670</v>
      </c>
      <c r="I24" s="247" t="s">
        <v>37</v>
      </c>
      <c r="J24" s="247" t="s">
        <v>670</v>
      </c>
      <c r="K24" s="247" t="s">
        <v>37</v>
      </c>
      <c r="L24" s="247" t="s">
        <v>670</v>
      </c>
      <c r="M24" s="247" t="s">
        <v>37</v>
      </c>
      <c r="N24" s="247" t="s">
        <v>670</v>
      </c>
      <c r="O24" s="247" t="s">
        <v>37</v>
      </c>
      <c r="P24" s="247" t="s">
        <v>671</v>
      </c>
      <c r="Q24" s="247" t="s">
        <v>623</v>
      </c>
      <c r="R24" s="247" t="s">
        <v>672</v>
      </c>
      <c r="S24" s="247" t="s">
        <v>623</v>
      </c>
      <c r="T24" s="247" t="s">
        <v>673</v>
      </c>
      <c r="U24" s="247" t="s">
        <v>623</v>
      </c>
      <c r="V24" s="247" t="s">
        <v>674</v>
      </c>
      <c r="W24" s="247" t="s">
        <v>623</v>
      </c>
      <c r="X24" s="247" t="s">
        <v>675</v>
      </c>
      <c r="Y24" s="247" t="s">
        <v>622</v>
      </c>
      <c r="Z24" s="247" t="s">
        <v>675</v>
      </c>
      <c r="AA24" s="247" t="s">
        <v>622</v>
      </c>
      <c r="AB24" s="247" t="s">
        <v>670</v>
      </c>
      <c r="AC24" s="247" t="s">
        <v>37</v>
      </c>
      <c r="AD24" s="247" t="s">
        <v>670</v>
      </c>
      <c r="AE24" s="247" t="s">
        <v>37</v>
      </c>
      <c r="AF24" s="247" t="s">
        <v>670</v>
      </c>
      <c r="AG24" s="247" t="s">
        <v>37</v>
      </c>
      <c r="AH24" s="247" t="s">
        <v>670</v>
      </c>
      <c r="AI24" s="247" t="s">
        <v>37</v>
      </c>
      <c r="AJ24" s="247" t="s">
        <v>670</v>
      </c>
      <c r="AK24" s="247" t="s">
        <v>37</v>
      </c>
      <c r="AL24" s="247" t="s">
        <v>670</v>
      </c>
      <c r="AM24" s="247" t="s">
        <v>37</v>
      </c>
      <c r="AN24" s="247" t="s">
        <v>670</v>
      </c>
      <c r="AO24" s="247" t="s">
        <v>37</v>
      </c>
      <c r="AP24" s="247" t="s">
        <v>670</v>
      </c>
      <c r="AQ24" s="247" t="s">
        <v>37</v>
      </c>
      <c r="AR24" s="247" t="s">
        <v>670</v>
      </c>
      <c r="AS24" s="247" t="s">
        <v>37</v>
      </c>
      <c r="AT24" s="247" t="s">
        <v>670</v>
      </c>
      <c r="AU24" s="247" t="s">
        <v>37</v>
      </c>
      <c r="AV24" s="247" t="s">
        <v>669</v>
      </c>
      <c r="AW24" s="247" t="s">
        <v>669</v>
      </c>
    </row>
    <row r="25" spans="1:49" ht="15" customHeight="1" x14ac:dyDescent="0.25">
      <c r="A25" s="248" t="s">
        <v>283</v>
      </c>
      <c r="B25" s="248" t="s">
        <v>284</v>
      </c>
      <c r="C25" s="244" t="s">
        <v>670</v>
      </c>
      <c r="D25" s="244" t="s">
        <v>670</v>
      </c>
      <c r="E25" s="244" t="s">
        <v>670</v>
      </c>
      <c r="F25" s="244" t="s">
        <v>670</v>
      </c>
      <c r="G25" s="244" t="s">
        <v>670</v>
      </c>
      <c r="H25" s="244" t="s">
        <v>670</v>
      </c>
      <c r="I25" s="244" t="s">
        <v>37</v>
      </c>
      <c r="J25" s="244" t="s">
        <v>670</v>
      </c>
      <c r="K25" s="244" t="s">
        <v>37</v>
      </c>
      <c r="L25" s="244" t="s">
        <v>670</v>
      </c>
      <c r="M25" s="244" t="s">
        <v>37</v>
      </c>
      <c r="N25" s="244" t="s">
        <v>670</v>
      </c>
      <c r="O25" s="244" t="s">
        <v>37</v>
      </c>
      <c r="P25" s="244" t="s">
        <v>670</v>
      </c>
      <c r="Q25" s="244" t="s">
        <v>37</v>
      </c>
      <c r="R25" s="244" t="s">
        <v>670</v>
      </c>
      <c r="S25" s="244" t="s">
        <v>37</v>
      </c>
      <c r="T25" s="244" t="s">
        <v>670</v>
      </c>
      <c r="U25" s="244" t="s">
        <v>37</v>
      </c>
      <c r="V25" s="244" t="s">
        <v>670</v>
      </c>
      <c r="W25" s="244" t="s">
        <v>37</v>
      </c>
      <c r="X25" s="244" t="s">
        <v>670</v>
      </c>
      <c r="Y25" s="244" t="s">
        <v>37</v>
      </c>
      <c r="Z25" s="244" t="s">
        <v>670</v>
      </c>
      <c r="AA25" s="244" t="s">
        <v>37</v>
      </c>
      <c r="AB25" s="244" t="s">
        <v>670</v>
      </c>
      <c r="AC25" s="244" t="s">
        <v>37</v>
      </c>
      <c r="AD25" s="244" t="s">
        <v>670</v>
      </c>
      <c r="AE25" s="244" t="s">
        <v>37</v>
      </c>
      <c r="AF25" s="244" t="s">
        <v>670</v>
      </c>
      <c r="AG25" s="244" t="s">
        <v>37</v>
      </c>
      <c r="AH25" s="244" t="s">
        <v>670</v>
      </c>
      <c r="AI25" s="244" t="s">
        <v>37</v>
      </c>
      <c r="AJ25" s="244" t="s">
        <v>670</v>
      </c>
      <c r="AK25" s="244" t="s">
        <v>37</v>
      </c>
      <c r="AL25" s="244" t="s">
        <v>670</v>
      </c>
      <c r="AM25" s="244" t="s">
        <v>37</v>
      </c>
      <c r="AN25" s="244" t="s">
        <v>670</v>
      </c>
      <c r="AO25" s="244" t="s">
        <v>37</v>
      </c>
      <c r="AP25" s="244" t="s">
        <v>670</v>
      </c>
      <c r="AQ25" s="244" t="s">
        <v>37</v>
      </c>
      <c r="AR25" s="244" t="s">
        <v>670</v>
      </c>
      <c r="AS25" s="244" t="s">
        <v>37</v>
      </c>
      <c r="AT25" s="244" t="s">
        <v>670</v>
      </c>
      <c r="AU25" s="244" t="s">
        <v>37</v>
      </c>
      <c r="AV25" s="244" t="s">
        <v>670</v>
      </c>
      <c r="AW25" s="244" t="s">
        <v>670</v>
      </c>
    </row>
    <row r="26" spans="1:49" ht="29.1" customHeight="1" x14ac:dyDescent="0.25">
      <c r="A26" s="248" t="s">
        <v>285</v>
      </c>
      <c r="B26" s="248" t="s">
        <v>286</v>
      </c>
      <c r="C26" s="244" t="s">
        <v>670</v>
      </c>
      <c r="D26" s="244" t="s">
        <v>670</v>
      </c>
      <c r="E26" s="244" t="s">
        <v>670</v>
      </c>
      <c r="F26" s="244" t="s">
        <v>670</v>
      </c>
      <c r="G26" s="244" t="s">
        <v>670</v>
      </c>
      <c r="H26" s="244" t="s">
        <v>670</v>
      </c>
      <c r="I26" s="244" t="s">
        <v>37</v>
      </c>
      <c r="J26" s="244" t="s">
        <v>670</v>
      </c>
      <c r="K26" s="244" t="s">
        <v>37</v>
      </c>
      <c r="L26" s="244" t="s">
        <v>670</v>
      </c>
      <c r="M26" s="244" t="s">
        <v>37</v>
      </c>
      <c r="N26" s="244" t="s">
        <v>670</v>
      </c>
      <c r="O26" s="244" t="s">
        <v>37</v>
      </c>
      <c r="P26" s="244" t="s">
        <v>670</v>
      </c>
      <c r="Q26" s="244" t="s">
        <v>37</v>
      </c>
      <c r="R26" s="244" t="s">
        <v>670</v>
      </c>
      <c r="S26" s="244" t="s">
        <v>37</v>
      </c>
      <c r="T26" s="244" t="s">
        <v>670</v>
      </c>
      <c r="U26" s="244" t="s">
        <v>37</v>
      </c>
      <c r="V26" s="244" t="s">
        <v>670</v>
      </c>
      <c r="W26" s="244" t="s">
        <v>37</v>
      </c>
      <c r="X26" s="244" t="s">
        <v>670</v>
      </c>
      <c r="Y26" s="244" t="s">
        <v>37</v>
      </c>
      <c r="Z26" s="244" t="s">
        <v>670</v>
      </c>
      <c r="AA26" s="244" t="s">
        <v>37</v>
      </c>
      <c r="AB26" s="244" t="s">
        <v>670</v>
      </c>
      <c r="AC26" s="244" t="s">
        <v>37</v>
      </c>
      <c r="AD26" s="244" t="s">
        <v>670</v>
      </c>
      <c r="AE26" s="244" t="s">
        <v>37</v>
      </c>
      <c r="AF26" s="244" t="s">
        <v>670</v>
      </c>
      <c r="AG26" s="244" t="s">
        <v>37</v>
      </c>
      <c r="AH26" s="244" t="s">
        <v>670</v>
      </c>
      <c r="AI26" s="244" t="s">
        <v>37</v>
      </c>
      <c r="AJ26" s="244" t="s">
        <v>670</v>
      </c>
      <c r="AK26" s="244" t="s">
        <v>37</v>
      </c>
      <c r="AL26" s="244" t="s">
        <v>670</v>
      </c>
      <c r="AM26" s="244" t="s">
        <v>37</v>
      </c>
      <c r="AN26" s="244" t="s">
        <v>670</v>
      </c>
      <c r="AO26" s="244" t="s">
        <v>37</v>
      </c>
      <c r="AP26" s="244" t="s">
        <v>670</v>
      </c>
      <c r="AQ26" s="244" t="s">
        <v>37</v>
      </c>
      <c r="AR26" s="244" t="s">
        <v>670</v>
      </c>
      <c r="AS26" s="244" t="s">
        <v>37</v>
      </c>
      <c r="AT26" s="244" t="s">
        <v>670</v>
      </c>
      <c r="AU26" s="244" t="s">
        <v>37</v>
      </c>
      <c r="AV26" s="244" t="s">
        <v>670</v>
      </c>
      <c r="AW26" s="244" t="s">
        <v>670</v>
      </c>
    </row>
    <row r="27" spans="1:49" ht="44.1" customHeight="1" x14ac:dyDescent="0.25">
      <c r="A27" s="248" t="s">
        <v>287</v>
      </c>
      <c r="B27" s="248" t="s">
        <v>288</v>
      </c>
      <c r="C27" s="244" t="s">
        <v>676</v>
      </c>
      <c r="D27" s="244" t="s">
        <v>676</v>
      </c>
      <c r="E27" s="244" t="s">
        <v>676</v>
      </c>
      <c r="F27" s="244" t="s">
        <v>670</v>
      </c>
      <c r="G27" s="244" t="s">
        <v>670</v>
      </c>
      <c r="H27" s="244" t="s">
        <v>670</v>
      </c>
      <c r="I27" s="244" t="s">
        <v>37</v>
      </c>
      <c r="J27" s="244" t="s">
        <v>670</v>
      </c>
      <c r="K27" s="244" t="s">
        <v>37</v>
      </c>
      <c r="L27" s="244" t="s">
        <v>670</v>
      </c>
      <c r="M27" s="244" t="s">
        <v>37</v>
      </c>
      <c r="N27" s="244" t="s">
        <v>670</v>
      </c>
      <c r="O27" s="244" t="s">
        <v>37</v>
      </c>
      <c r="P27" s="244" t="s">
        <v>671</v>
      </c>
      <c r="Q27" s="244" t="s">
        <v>623</v>
      </c>
      <c r="R27" s="244" t="s">
        <v>672</v>
      </c>
      <c r="S27" s="244" t="s">
        <v>623</v>
      </c>
      <c r="T27" s="244" t="s">
        <v>673</v>
      </c>
      <c r="U27" s="244" t="s">
        <v>623</v>
      </c>
      <c r="V27" s="244" t="s">
        <v>674</v>
      </c>
      <c r="W27" s="244" t="s">
        <v>623</v>
      </c>
      <c r="X27" s="244" t="s">
        <v>677</v>
      </c>
      <c r="Y27" s="244" t="s">
        <v>620</v>
      </c>
      <c r="Z27" s="244" t="s">
        <v>677</v>
      </c>
      <c r="AA27" s="244" t="s">
        <v>620</v>
      </c>
      <c r="AB27" s="244" t="s">
        <v>670</v>
      </c>
      <c r="AC27" s="244" t="s">
        <v>37</v>
      </c>
      <c r="AD27" s="244" t="s">
        <v>670</v>
      </c>
      <c r="AE27" s="244" t="s">
        <v>37</v>
      </c>
      <c r="AF27" s="244" t="s">
        <v>670</v>
      </c>
      <c r="AG27" s="244" t="s">
        <v>37</v>
      </c>
      <c r="AH27" s="244" t="s">
        <v>670</v>
      </c>
      <c r="AI27" s="244" t="s">
        <v>37</v>
      </c>
      <c r="AJ27" s="244" t="s">
        <v>670</v>
      </c>
      <c r="AK27" s="244" t="s">
        <v>37</v>
      </c>
      <c r="AL27" s="244" t="s">
        <v>670</v>
      </c>
      <c r="AM27" s="244" t="s">
        <v>37</v>
      </c>
      <c r="AN27" s="244" t="s">
        <v>670</v>
      </c>
      <c r="AO27" s="244" t="s">
        <v>37</v>
      </c>
      <c r="AP27" s="244" t="s">
        <v>670</v>
      </c>
      <c r="AQ27" s="244" t="s">
        <v>37</v>
      </c>
      <c r="AR27" s="244" t="s">
        <v>670</v>
      </c>
      <c r="AS27" s="244" t="s">
        <v>37</v>
      </c>
      <c r="AT27" s="244" t="s">
        <v>670</v>
      </c>
      <c r="AU27" s="244" t="s">
        <v>37</v>
      </c>
      <c r="AV27" s="244" t="s">
        <v>676</v>
      </c>
      <c r="AW27" s="244" t="s">
        <v>676</v>
      </c>
    </row>
    <row r="28" spans="1:49" ht="15" customHeight="1" x14ac:dyDescent="0.25">
      <c r="A28" s="248" t="s">
        <v>289</v>
      </c>
      <c r="B28" s="248" t="s">
        <v>678</v>
      </c>
      <c r="C28" s="244" t="s">
        <v>670</v>
      </c>
      <c r="D28" s="244" t="s">
        <v>670</v>
      </c>
      <c r="E28" s="244" t="s">
        <v>670</v>
      </c>
      <c r="F28" s="244" t="s">
        <v>670</v>
      </c>
      <c r="G28" s="244" t="s">
        <v>670</v>
      </c>
      <c r="H28" s="244" t="s">
        <v>670</v>
      </c>
      <c r="I28" s="244" t="s">
        <v>37</v>
      </c>
      <c r="J28" s="244" t="s">
        <v>670</v>
      </c>
      <c r="K28" s="244" t="s">
        <v>37</v>
      </c>
      <c r="L28" s="244" t="s">
        <v>670</v>
      </c>
      <c r="M28" s="244" t="s">
        <v>37</v>
      </c>
      <c r="N28" s="244" t="s">
        <v>670</v>
      </c>
      <c r="O28" s="244" t="s">
        <v>37</v>
      </c>
      <c r="P28" s="244" t="s">
        <v>670</v>
      </c>
      <c r="Q28" s="244" t="s">
        <v>37</v>
      </c>
      <c r="R28" s="244" t="s">
        <v>670</v>
      </c>
      <c r="S28" s="244" t="s">
        <v>37</v>
      </c>
      <c r="T28" s="244" t="s">
        <v>670</v>
      </c>
      <c r="U28" s="244" t="s">
        <v>37</v>
      </c>
      <c r="V28" s="244" t="s">
        <v>670</v>
      </c>
      <c r="W28" s="244" t="s">
        <v>37</v>
      </c>
      <c r="X28" s="244" t="s">
        <v>670</v>
      </c>
      <c r="Y28" s="244" t="s">
        <v>37</v>
      </c>
      <c r="Z28" s="244" t="s">
        <v>670</v>
      </c>
      <c r="AA28" s="244" t="s">
        <v>37</v>
      </c>
      <c r="AB28" s="244" t="s">
        <v>670</v>
      </c>
      <c r="AC28" s="244" t="s">
        <v>37</v>
      </c>
      <c r="AD28" s="244" t="s">
        <v>670</v>
      </c>
      <c r="AE28" s="244" t="s">
        <v>37</v>
      </c>
      <c r="AF28" s="244" t="s">
        <v>670</v>
      </c>
      <c r="AG28" s="244" t="s">
        <v>37</v>
      </c>
      <c r="AH28" s="244" t="s">
        <v>670</v>
      </c>
      <c r="AI28" s="244" t="s">
        <v>37</v>
      </c>
      <c r="AJ28" s="244" t="s">
        <v>670</v>
      </c>
      <c r="AK28" s="244" t="s">
        <v>37</v>
      </c>
      <c r="AL28" s="244" t="s">
        <v>670</v>
      </c>
      <c r="AM28" s="244" t="s">
        <v>37</v>
      </c>
      <c r="AN28" s="244" t="s">
        <v>670</v>
      </c>
      <c r="AO28" s="244" t="s">
        <v>37</v>
      </c>
      <c r="AP28" s="244" t="s">
        <v>670</v>
      </c>
      <c r="AQ28" s="244" t="s">
        <v>37</v>
      </c>
      <c r="AR28" s="244" t="s">
        <v>670</v>
      </c>
      <c r="AS28" s="244" t="s">
        <v>37</v>
      </c>
      <c r="AT28" s="244" t="s">
        <v>670</v>
      </c>
      <c r="AU28" s="244" t="s">
        <v>37</v>
      </c>
      <c r="AV28" s="244" t="s">
        <v>670</v>
      </c>
      <c r="AW28" s="244" t="s">
        <v>670</v>
      </c>
    </row>
    <row r="29" spans="1:49" ht="15" customHeight="1" x14ac:dyDescent="0.25">
      <c r="A29" s="248" t="s">
        <v>290</v>
      </c>
      <c r="B29" s="248" t="s">
        <v>291</v>
      </c>
      <c r="C29" s="244" t="s">
        <v>679</v>
      </c>
      <c r="D29" s="244" t="s">
        <v>679</v>
      </c>
      <c r="E29" s="244" t="s">
        <v>679</v>
      </c>
      <c r="F29" s="244" t="s">
        <v>670</v>
      </c>
      <c r="G29" s="244" t="s">
        <v>670</v>
      </c>
      <c r="H29" s="244" t="s">
        <v>670</v>
      </c>
      <c r="I29" s="244" t="s">
        <v>37</v>
      </c>
      <c r="J29" s="244" t="s">
        <v>670</v>
      </c>
      <c r="K29" s="244" t="s">
        <v>37</v>
      </c>
      <c r="L29" s="244" t="s">
        <v>670</v>
      </c>
      <c r="M29" s="244" t="s">
        <v>37</v>
      </c>
      <c r="N29" s="244" t="s">
        <v>670</v>
      </c>
      <c r="O29" s="244" t="s">
        <v>37</v>
      </c>
      <c r="P29" s="244" t="s">
        <v>670</v>
      </c>
      <c r="Q29" s="244" t="s">
        <v>37</v>
      </c>
      <c r="R29" s="244" t="s">
        <v>670</v>
      </c>
      <c r="S29" s="244" t="s">
        <v>37</v>
      </c>
      <c r="T29" s="244" t="s">
        <v>670</v>
      </c>
      <c r="U29" s="244" t="s">
        <v>37</v>
      </c>
      <c r="V29" s="244" t="s">
        <v>670</v>
      </c>
      <c r="W29" s="244" t="s">
        <v>37</v>
      </c>
      <c r="X29" s="244" t="s">
        <v>679</v>
      </c>
      <c r="Y29" s="244" t="s">
        <v>622</v>
      </c>
      <c r="Z29" s="244" t="s">
        <v>679</v>
      </c>
      <c r="AA29" s="244" t="s">
        <v>622</v>
      </c>
      <c r="AB29" s="244" t="s">
        <v>670</v>
      </c>
      <c r="AC29" s="244" t="s">
        <v>37</v>
      </c>
      <c r="AD29" s="244" t="s">
        <v>670</v>
      </c>
      <c r="AE29" s="244" t="s">
        <v>37</v>
      </c>
      <c r="AF29" s="244" t="s">
        <v>670</v>
      </c>
      <c r="AG29" s="244" t="s">
        <v>37</v>
      </c>
      <c r="AH29" s="244" t="s">
        <v>670</v>
      </c>
      <c r="AI29" s="244" t="s">
        <v>37</v>
      </c>
      <c r="AJ29" s="244" t="s">
        <v>670</v>
      </c>
      <c r="AK29" s="244" t="s">
        <v>37</v>
      </c>
      <c r="AL29" s="244" t="s">
        <v>670</v>
      </c>
      <c r="AM29" s="244" t="s">
        <v>37</v>
      </c>
      <c r="AN29" s="244" t="s">
        <v>670</v>
      </c>
      <c r="AO29" s="244" t="s">
        <v>37</v>
      </c>
      <c r="AP29" s="244" t="s">
        <v>670</v>
      </c>
      <c r="AQ29" s="244" t="s">
        <v>37</v>
      </c>
      <c r="AR29" s="244" t="s">
        <v>670</v>
      </c>
      <c r="AS29" s="244" t="s">
        <v>37</v>
      </c>
      <c r="AT29" s="244" t="s">
        <v>670</v>
      </c>
      <c r="AU29" s="244" t="s">
        <v>37</v>
      </c>
      <c r="AV29" s="244" t="s">
        <v>679</v>
      </c>
      <c r="AW29" s="244" t="s">
        <v>679</v>
      </c>
    </row>
    <row r="30" spans="1:49" ht="57.95" customHeight="1" x14ac:dyDescent="0.25">
      <c r="A30" s="246" t="s">
        <v>621</v>
      </c>
      <c r="B30" s="246" t="s">
        <v>292</v>
      </c>
      <c r="C30" s="247" t="s">
        <v>680</v>
      </c>
      <c r="D30" s="247" t="s">
        <v>680</v>
      </c>
      <c r="E30" s="247" t="s">
        <v>680</v>
      </c>
      <c r="F30" s="247" t="s">
        <v>670</v>
      </c>
      <c r="G30" s="247" t="s">
        <v>670</v>
      </c>
      <c r="H30" s="247" t="s">
        <v>670</v>
      </c>
      <c r="I30" s="247" t="s">
        <v>37</v>
      </c>
      <c r="J30" s="247" t="s">
        <v>670</v>
      </c>
      <c r="K30" s="247" t="s">
        <v>37</v>
      </c>
      <c r="L30" s="247" t="s">
        <v>670</v>
      </c>
      <c r="M30" s="247" t="s">
        <v>37</v>
      </c>
      <c r="N30" s="247" t="s">
        <v>670</v>
      </c>
      <c r="O30" s="247" t="s">
        <v>37</v>
      </c>
      <c r="P30" s="247" t="s">
        <v>681</v>
      </c>
      <c r="Q30" s="247" t="s">
        <v>622</v>
      </c>
      <c r="R30" s="247" t="s">
        <v>682</v>
      </c>
      <c r="S30" s="247" t="s">
        <v>623</v>
      </c>
      <c r="T30" s="247" t="s">
        <v>683</v>
      </c>
      <c r="U30" s="247" t="s">
        <v>623</v>
      </c>
      <c r="V30" s="247" t="s">
        <v>684</v>
      </c>
      <c r="W30" s="247" t="s">
        <v>623</v>
      </c>
      <c r="X30" s="247" t="s">
        <v>685</v>
      </c>
      <c r="Y30" s="247" t="s">
        <v>621</v>
      </c>
      <c r="Z30" s="247" t="s">
        <v>685</v>
      </c>
      <c r="AA30" s="247" t="s">
        <v>621</v>
      </c>
      <c r="AB30" s="247" t="s">
        <v>670</v>
      </c>
      <c r="AC30" s="247" t="s">
        <v>37</v>
      </c>
      <c r="AD30" s="247" t="s">
        <v>670</v>
      </c>
      <c r="AE30" s="247" t="s">
        <v>37</v>
      </c>
      <c r="AF30" s="247" t="s">
        <v>670</v>
      </c>
      <c r="AG30" s="247" t="s">
        <v>37</v>
      </c>
      <c r="AH30" s="247" t="s">
        <v>670</v>
      </c>
      <c r="AI30" s="247" t="s">
        <v>37</v>
      </c>
      <c r="AJ30" s="247" t="s">
        <v>670</v>
      </c>
      <c r="AK30" s="247" t="s">
        <v>37</v>
      </c>
      <c r="AL30" s="247" t="s">
        <v>670</v>
      </c>
      <c r="AM30" s="247" t="s">
        <v>37</v>
      </c>
      <c r="AN30" s="247" t="s">
        <v>670</v>
      </c>
      <c r="AO30" s="247" t="s">
        <v>37</v>
      </c>
      <c r="AP30" s="247" t="s">
        <v>670</v>
      </c>
      <c r="AQ30" s="247" t="s">
        <v>37</v>
      </c>
      <c r="AR30" s="247" t="s">
        <v>670</v>
      </c>
      <c r="AS30" s="247" t="s">
        <v>37</v>
      </c>
      <c r="AT30" s="247" t="s">
        <v>670</v>
      </c>
      <c r="AU30" s="247" t="s">
        <v>37</v>
      </c>
      <c r="AV30" s="247" t="s">
        <v>680</v>
      </c>
      <c r="AW30" s="247" t="s">
        <v>680</v>
      </c>
    </row>
    <row r="31" spans="1:49" ht="15" customHeight="1" x14ac:dyDescent="0.25">
      <c r="A31" s="248" t="s">
        <v>293</v>
      </c>
      <c r="B31" s="248" t="s">
        <v>294</v>
      </c>
      <c r="C31" s="244" t="s">
        <v>686</v>
      </c>
      <c r="D31" s="244" t="s">
        <v>686</v>
      </c>
      <c r="E31" s="244" t="s">
        <v>686</v>
      </c>
      <c r="F31" s="244" t="s">
        <v>670</v>
      </c>
      <c r="G31" s="244" t="s">
        <v>670</v>
      </c>
      <c r="H31" s="244" t="s">
        <v>670</v>
      </c>
      <c r="I31" s="244" t="s">
        <v>37</v>
      </c>
      <c r="J31" s="244" t="s">
        <v>670</v>
      </c>
      <c r="K31" s="244" t="s">
        <v>37</v>
      </c>
      <c r="L31" s="244" t="s">
        <v>670</v>
      </c>
      <c r="M31" s="244" t="s">
        <v>37</v>
      </c>
      <c r="N31" s="244" t="s">
        <v>670</v>
      </c>
      <c r="O31" s="244" t="s">
        <v>37</v>
      </c>
      <c r="P31" s="244" t="s">
        <v>687</v>
      </c>
      <c r="Q31" s="244" t="s">
        <v>622</v>
      </c>
      <c r="R31" s="244" t="s">
        <v>686</v>
      </c>
      <c r="S31" s="244" t="s">
        <v>623</v>
      </c>
      <c r="T31" s="244" t="s">
        <v>670</v>
      </c>
      <c r="U31" s="244" t="s">
        <v>37</v>
      </c>
      <c r="V31" s="244" t="s">
        <v>670</v>
      </c>
      <c r="W31" s="244" t="s">
        <v>37</v>
      </c>
      <c r="X31" s="244" t="s">
        <v>670</v>
      </c>
      <c r="Y31" s="244" t="s">
        <v>37</v>
      </c>
      <c r="Z31" s="244" t="s">
        <v>670</v>
      </c>
      <c r="AA31" s="244" t="s">
        <v>37</v>
      </c>
      <c r="AB31" s="244" t="s">
        <v>670</v>
      </c>
      <c r="AC31" s="244" t="s">
        <v>37</v>
      </c>
      <c r="AD31" s="244" t="s">
        <v>670</v>
      </c>
      <c r="AE31" s="244" t="s">
        <v>37</v>
      </c>
      <c r="AF31" s="244" t="s">
        <v>670</v>
      </c>
      <c r="AG31" s="244" t="s">
        <v>37</v>
      </c>
      <c r="AH31" s="244" t="s">
        <v>670</v>
      </c>
      <c r="AI31" s="244" t="s">
        <v>37</v>
      </c>
      <c r="AJ31" s="244" t="s">
        <v>670</v>
      </c>
      <c r="AK31" s="244" t="s">
        <v>37</v>
      </c>
      <c r="AL31" s="244" t="s">
        <v>670</v>
      </c>
      <c r="AM31" s="244" t="s">
        <v>37</v>
      </c>
      <c r="AN31" s="244" t="s">
        <v>670</v>
      </c>
      <c r="AO31" s="244" t="s">
        <v>37</v>
      </c>
      <c r="AP31" s="244" t="s">
        <v>670</v>
      </c>
      <c r="AQ31" s="244" t="s">
        <v>37</v>
      </c>
      <c r="AR31" s="244" t="s">
        <v>670</v>
      </c>
      <c r="AS31" s="244" t="s">
        <v>37</v>
      </c>
      <c r="AT31" s="244" t="s">
        <v>670</v>
      </c>
      <c r="AU31" s="244" t="s">
        <v>37</v>
      </c>
      <c r="AV31" s="244" t="s">
        <v>686</v>
      </c>
      <c r="AW31" s="244" t="s">
        <v>686</v>
      </c>
    </row>
    <row r="32" spans="1:49" ht="29.1" customHeight="1" x14ac:dyDescent="0.25">
      <c r="A32" s="248" t="s">
        <v>295</v>
      </c>
      <c r="B32" s="248" t="s">
        <v>296</v>
      </c>
      <c r="C32" s="244" t="s">
        <v>688</v>
      </c>
      <c r="D32" s="244" t="s">
        <v>688</v>
      </c>
      <c r="E32" s="244" t="s">
        <v>688</v>
      </c>
      <c r="F32" s="244" t="s">
        <v>670</v>
      </c>
      <c r="G32" s="244" t="s">
        <v>670</v>
      </c>
      <c r="H32" s="244" t="s">
        <v>670</v>
      </c>
      <c r="I32" s="244" t="s">
        <v>37</v>
      </c>
      <c r="J32" s="244" t="s">
        <v>670</v>
      </c>
      <c r="K32" s="244" t="s">
        <v>37</v>
      </c>
      <c r="L32" s="244" t="s">
        <v>670</v>
      </c>
      <c r="M32" s="244" t="s">
        <v>37</v>
      </c>
      <c r="N32" s="244" t="s">
        <v>670</v>
      </c>
      <c r="O32" s="244" t="s">
        <v>37</v>
      </c>
      <c r="P32" s="244" t="s">
        <v>670</v>
      </c>
      <c r="Q32" s="244" t="s">
        <v>37</v>
      </c>
      <c r="R32" s="244" t="s">
        <v>670</v>
      </c>
      <c r="S32" s="244" t="s">
        <v>37</v>
      </c>
      <c r="T32" s="244" t="s">
        <v>689</v>
      </c>
      <c r="U32" s="244" t="s">
        <v>623</v>
      </c>
      <c r="V32" s="244" t="s">
        <v>690</v>
      </c>
      <c r="W32" s="244" t="s">
        <v>623</v>
      </c>
      <c r="X32" s="244" t="s">
        <v>691</v>
      </c>
      <c r="Y32" s="244" t="s">
        <v>621</v>
      </c>
      <c r="Z32" s="244" t="s">
        <v>691</v>
      </c>
      <c r="AA32" s="244" t="s">
        <v>620</v>
      </c>
      <c r="AB32" s="244" t="s">
        <v>670</v>
      </c>
      <c r="AC32" s="244" t="s">
        <v>37</v>
      </c>
      <c r="AD32" s="244" t="s">
        <v>670</v>
      </c>
      <c r="AE32" s="244" t="s">
        <v>37</v>
      </c>
      <c r="AF32" s="244" t="s">
        <v>670</v>
      </c>
      <c r="AG32" s="244" t="s">
        <v>37</v>
      </c>
      <c r="AH32" s="244" t="s">
        <v>670</v>
      </c>
      <c r="AI32" s="244" t="s">
        <v>37</v>
      </c>
      <c r="AJ32" s="244" t="s">
        <v>670</v>
      </c>
      <c r="AK32" s="244" t="s">
        <v>37</v>
      </c>
      <c r="AL32" s="244" t="s">
        <v>670</v>
      </c>
      <c r="AM32" s="244" t="s">
        <v>37</v>
      </c>
      <c r="AN32" s="244" t="s">
        <v>670</v>
      </c>
      <c r="AO32" s="244" t="s">
        <v>37</v>
      </c>
      <c r="AP32" s="244" t="s">
        <v>670</v>
      </c>
      <c r="AQ32" s="244" t="s">
        <v>37</v>
      </c>
      <c r="AR32" s="244" t="s">
        <v>670</v>
      </c>
      <c r="AS32" s="244" t="s">
        <v>37</v>
      </c>
      <c r="AT32" s="244" t="s">
        <v>670</v>
      </c>
      <c r="AU32" s="244" t="s">
        <v>37</v>
      </c>
      <c r="AV32" s="244" t="s">
        <v>688</v>
      </c>
      <c r="AW32" s="244" t="s">
        <v>688</v>
      </c>
    </row>
    <row r="33" spans="1:49" ht="15" customHeight="1" x14ac:dyDescent="0.25">
      <c r="A33" s="248" t="s">
        <v>297</v>
      </c>
      <c r="B33" s="248" t="s">
        <v>298</v>
      </c>
      <c r="C33" s="244" t="s">
        <v>670</v>
      </c>
      <c r="D33" s="244" t="s">
        <v>670</v>
      </c>
      <c r="E33" s="244" t="s">
        <v>670</v>
      </c>
      <c r="F33" s="244" t="s">
        <v>670</v>
      </c>
      <c r="G33" s="244" t="s">
        <v>670</v>
      </c>
      <c r="H33" s="244" t="s">
        <v>670</v>
      </c>
      <c r="I33" s="244" t="s">
        <v>37</v>
      </c>
      <c r="J33" s="244" t="s">
        <v>670</v>
      </c>
      <c r="K33" s="244" t="s">
        <v>37</v>
      </c>
      <c r="L33" s="244" t="s">
        <v>670</v>
      </c>
      <c r="M33" s="244" t="s">
        <v>37</v>
      </c>
      <c r="N33" s="244" t="s">
        <v>670</v>
      </c>
      <c r="O33" s="244" t="s">
        <v>37</v>
      </c>
      <c r="P33" s="244" t="s">
        <v>670</v>
      </c>
      <c r="Q33" s="244" t="s">
        <v>37</v>
      </c>
      <c r="R33" s="244" t="s">
        <v>670</v>
      </c>
      <c r="S33" s="244" t="s">
        <v>37</v>
      </c>
      <c r="T33" s="244" t="s">
        <v>692</v>
      </c>
      <c r="U33" s="244" t="s">
        <v>623</v>
      </c>
      <c r="V33" s="244" t="s">
        <v>670</v>
      </c>
      <c r="W33" s="244" t="s">
        <v>37</v>
      </c>
      <c r="X33" s="244" t="s">
        <v>670</v>
      </c>
      <c r="Y33" s="244" t="s">
        <v>37</v>
      </c>
      <c r="Z33" s="244" t="s">
        <v>670</v>
      </c>
      <c r="AA33" s="244" t="s">
        <v>37</v>
      </c>
      <c r="AB33" s="244" t="s">
        <v>670</v>
      </c>
      <c r="AC33" s="244" t="s">
        <v>37</v>
      </c>
      <c r="AD33" s="244" t="s">
        <v>670</v>
      </c>
      <c r="AE33" s="244" t="s">
        <v>37</v>
      </c>
      <c r="AF33" s="244" t="s">
        <v>670</v>
      </c>
      <c r="AG33" s="244" t="s">
        <v>37</v>
      </c>
      <c r="AH33" s="244" t="s">
        <v>670</v>
      </c>
      <c r="AI33" s="244" t="s">
        <v>37</v>
      </c>
      <c r="AJ33" s="244" t="s">
        <v>670</v>
      </c>
      <c r="AK33" s="244" t="s">
        <v>37</v>
      </c>
      <c r="AL33" s="244" t="s">
        <v>670</v>
      </c>
      <c r="AM33" s="244" t="s">
        <v>37</v>
      </c>
      <c r="AN33" s="244" t="s">
        <v>670</v>
      </c>
      <c r="AO33" s="244" t="s">
        <v>37</v>
      </c>
      <c r="AP33" s="244" t="s">
        <v>670</v>
      </c>
      <c r="AQ33" s="244" t="s">
        <v>37</v>
      </c>
      <c r="AR33" s="244" t="s">
        <v>670</v>
      </c>
      <c r="AS33" s="244" t="s">
        <v>37</v>
      </c>
      <c r="AT33" s="244" t="s">
        <v>670</v>
      </c>
      <c r="AU33" s="244" t="s">
        <v>37</v>
      </c>
      <c r="AV33" s="244" t="s">
        <v>670</v>
      </c>
      <c r="AW33" s="244" t="s">
        <v>670</v>
      </c>
    </row>
    <row r="34" spans="1:49" ht="15" customHeight="1" x14ac:dyDescent="0.25">
      <c r="A34" s="248" t="s">
        <v>299</v>
      </c>
      <c r="B34" s="248" t="s">
        <v>300</v>
      </c>
      <c r="C34" s="244" t="s">
        <v>693</v>
      </c>
      <c r="D34" s="244" t="s">
        <v>693</v>
      </c>
      <c r="E34" s="244" t="s">
        <v>693</v>
      </c>
      <c r="F34" s="244" t="s">
        <v>670</v>
      </c>
      <c r="G34" s="244" t="s">
        <v>670</v>
      </c>
      <c r="H34" s="244" t="s">
        <v>670</v>
      </c>
      <c r="I34" s="244" t="s">
        <v>37</v>
      </c>
      <c r="J34" s="244" t="s">
        <v>670</v>
      </c>
      <c r="K34" s="244" t="s">
        <v>37</v>
      </c>
      <c r="L34" s="244" t="s">
        <v>670</v>
      </c>
      <c r="M34" s="244" t="s">
        <v>37</v>
      </c>
      <c r="N34" s="244" t="s">
        <v>670</v>
      </c>
      <c r="O34" s="244" t="s">
        <v>37</v>
      </c>
      <c r="P34" s="244" t="s">
        <v>694</v>
      </c>
      <c r="Q34" s="244" t="s">
        <v>622</v>
      </c>
      <c r="R34" s="244" t="s">
        <v>695</v>
      </c>
      <c r="S34" s="244" t="s">
        <v>623</v>
      </c>
      <c r="T34" s="244" t="s">
        <v>696</v>
      </c>
      <c r="U34" s="244" t="s">
        <v>623</v>
      </c>
      <c r="V34" s="244" t="s">
        <v>697</v>
      </c>
      <c r="W34" s="244" t="s">
        <v>623</v>
      </c>
      <c r="X34" s="244" t="s">
        <v>698</v>
      </c>
      <c r="Y34" s="244" t="s">
        <v>621</v>
      </c>
      <c r="Z34" s="244" t="s">
        <v>698</v>
      </c>
      <c r="AA34" s="244" t="s">
        <v>621</v>
      </c>
      <c r="AB34" s="244" t="s">
        <v>670</v>
      </c>
      <c r="AC34" s="244" t="s">
        <v>37</v>
      </c>
      <c r="AD34" s="244" t="s">
        <v>670</v>
      </c>
      <c r="AE34" s="244" t="s">
        <v>37</v>
      </c>
      <c r="AF34" s="244" t="s">
        <v>670</v>
      </c>
      <c r="AG34" s="244" t="s">
        <v>37</v>
      </c>
      <c r="AH34" s="244" t="s">
        <v>670</v>
      </c>
      <c r="AI34" s="244" t="s">
        <v>37</v>
      </c>
      <c r="AJ34" s="244" t="s">
        <v>670</v>
      </c>
      <c r="AK34" s="244" t="s">
        <v>37</v>
      </c>
      <c r="AL34" s="244" t="s">
        <v>670</v>
      </c>
      <c r="AM34" s="244" t="s">
        <v>37</v>
      </c>
      <c r="AN34" s="244" t="s">
        <v>670</v>
      </c>
      <c r="AO34" s="244" t="s">
        <v>37</v>
      </c>
      <c r="AP34" s="244" t="s">
        <v>670</v>
      </c>
      <c r="AQ34" s="244" t="s">
        <v>37</v>
      </c>
      <c r="AR34" s="244" t="s">
        <v>670</v>
      </c>
      <c r="AS34" s="244" t="s">
        <v>37</v>
      </c>
      <c r="AT34" s="244" t="s">
        <v>670</v>
      </c>
      <c r="AU34" s="244" t="s">
        <v>37</v>
      </c>
      <c r="AV34" s="244" t="s">
        <v>693</v>
      </c>
      <c r="AW34" s="244" t="s">
        <v>693</v>
      </c>
    </row>
    <row r="35" spans="1:49" ht="44.1" customHeight="1" x14ac:dyDescent="0.25">
      <c r="A35" s="246" t="s">
        <v>622</v>
      </c>
      <c r="B35" s="246" t="s">
        <v>699</v>
      </c>
      <c r="C35" s="247"/>
      <c r="D35" s="247"/>
      <c r="E35" s="247"/>
      <c r="F35" s="244"/>
      <c r="G35" s="247"/>
      <c r="H35" s="247"/>
      <c r="I35" s="247"/>
      <c r="J35" s="247"/>
      <c r="K35" s="247"/>
      <c r="L35" s="247"/>
      <c r="M35" s="247"/>
      <c r="N35" s="247"/>
      <c r="O35" s="247"/>
      <c r="P35" s="247"/>
      <c r="Q35" s="247"/>
      <c r="R35" s="247"/>
      <c r="S35" s="247"/>
      <c r="T35" s="247"/>
      <c r="U35" s="247"/>
      <c r="V35" s="247"/>
      <c r="W35" s="247"/>
      <c r="X35" s="247"/>
      <c r="Y35" s="247"/>
      <c r="Z35" s="247"/>
      <c r="AA35" s="247"/>
      <c r="AB35" s="247"/>
      <c r="AC35" s="247"/>
      <c r="AD35" s="247"/>
      <c r="AE35" s="247"/>
      <c r="AF35" s="247"/>
      <c r="AG35" s="247"/>
      <c r="AH35" s="247"/>
      <c r="AI35" s="247"/>
      <c r="AJ35" s="247"/>
      <c r="AK35" s="247"/>
      <c r="AL35" s="247"/>
      <c r="AM35" s="247"/>
      <c r="AN35" s="247"/>
      <c r="AO35" s="247"/>
      <c r="AP35" s="247"/>
      <c r="AQ35" s="247"/>
      <c r="AR35" s="247"/>
      <c r="AS35" s="247"/>
      <c r="AT35" s="247"/>
      <c r="AU35" s="247"/>
      <c r="AV35" s="247"/>
      <c r="AW35" s="247"/>
    </row>
    <row r="36" spans="1:49" s="8" customFormat="1" ht="29.1" customHeight="1" x14ac:dyDescent="0.25">
      <c r="A36" s="248" t="s">
        <v>301</v>
      </c>
      <c r="B36" s="248" t="s">
        <v>302</v>
      </c>
      <c r="C36" s="244" t="s">
        <v>670</v>
      </c>
      <c r="D36" s="244" t="s">
        <v>670</v>
      </c>
      <c r="E36" s="244" t="s">
        <v>670</v>
      </c>
      <c r="F36" s="244" t="s">
        <v>670</v>
      </c>
      <c r="G36" s="244" t="s">
        <v>670</v>
      </c>
      <c r="H36" s="244" t="s">
        <v>670</v>
      </c>
      <c r="I36" s="244" t="s">
        <v>37</v>
      </c>
      <c r="J36" s="244" t="s">
        <v>670</v>
      </c>
      <c r="K36" s="244" t="s">
        <v>37</v>
      </c>
      <c r="L36" s="244" t="s">
        <v>670</v>
      </c>
      <c r="M36" s="244" t="s">
        <v>37</v>
      </c>
      <c r="N36" s="244" t="s">
        <v>670</v>
      </c>
      <c r="O36" s="244" t="s">
        <v>37</v>
      </c>
      <c r="P36" s="244" t="s">
        <v>670</v>
      </c>
      <c r="Q36" s="244" t="s">
        <v>37</v>
      </c>
      <c r="R36" s="244" t="s">
        <v>670</v>
      </c>
      <c r="S36" s="244" t="s">
        <v>37</v>
      </c>
      <c r="T36" s="244" t="s">
        <v>670</v>
      </c>
      <c r="U36" s="244" t="s">
        <v>37</v>
      </c>
      <c r="V36" s="244" t="s">
        <v>670</v>
      </c>
      <c r="W36" s="244" t="s">
        <v>37</v>
      </c>
      <c r="X36" s="244" t="s">
        <v>670</v>
      </c>
      <c r="Y36" s="244" t="s">
        <v>37</v>
      </c>
      <c r="Z36" s="244" t="s">
        <v>670</v>
      </c>
      <c r="AA36" s="244" t="s">
        <v>37</v>
      </c>
      <c r="AB36" s="244" t="s">
        <v>670</v>
      </c>
      <c r="AC36" s="244" t="s">
        <v>37</v>
      </c>
      <c r="AD36" s="244" t="s">
        <v>670</v>
      </c>
      <c r="AE36" s="244" t="s">
        <v>37</v>
      </c>
      <c r="AF36" s="244" t="s">
        <v>670</v>
      </c>
      <c r="AG36" s="244" t="s">
        <v>37</v>
      </c>
      <c r="AH36" s="244" t="s">
        <v>670</v>
      </c>
      <c r="AI36" s="244" t="s">
        <v>37</v>
      </c>
      <c r="AJ36" s="244" t="s">
        <v>670</v>
      </c>
      <c r="AK36" s="244" t="s">
        <v>37</v>
      </c>
      <c r="AL36" s="244" t="s">
        <v>670</v>
      </c>
      <c r="AM36" s="244" t="s">
        <v>37</v>
      </c>
      <c r="AN36" s="244" t="s">
        <v>670</v>
      </c>
      <c r="AO36" s="244" t="s">
        <v>37</v>
      </c>
      <c r="AP36" s="244" t="s">
        <v>670</v>
      </c>
      <c r="AQ36" s="244" t="s">
        <v>37</v>
      </c>
      <c r="AR36" s="244" t="s">
        <v>670</v>
      </c>
      <c r="AS36" s="244" t="s">
        <v>37</v>
      </c>
      <c r="AT36" s="244" t="s">
        <v>670</v>
      </c>
      <c r="AU36" s="244" t="s">
        <v>37</v>
      </c>
      <c r="AV36" s="244" t="s">
        <v>670</v>
      </c>
      <c r="AW36" s="244" t="s">
        <v>670</v>
      </c>
    </row>
    <row r="37" spans="1:49" s="8" customFormat="1" ht="29.1" customHeight="1" x14ac:dyDescent="0.25">
      <c r="A37" s="248" t="s">
        <v>303</v>
      </c>
      <c r="B37" s="248" t="s">
        <v>304</v>
      </c>
      <c r="C37" s="244" t="s">
        <v>670</v>
      </c>
      <c r="D37" s="244" t="s">
        <v>670</v>
      </c>
      <c r="E37" s="244" t="s">
        <v>670</v>
      </c>
      <c r="F37" s="244" t="s">
        <v>670</v>
      </c>
      <c r="G37" s="244" t="s">
        <v>670</v>
      </c>
      <c r="H37" s="244" t="s">
        <v>670</v>
      </c>
      <c r="I37" s="244" t="s">
        <v>37</v>
      </c>
      <c r="J37" s="244" t="s">
        <v>670</v>
      </c>
      <c r="K37" s="244" t="s">
        <v>37</v>
      </c>
      <c r="L37" s="244" t="s">
        <v>670</v>
      </c>
      <c r="M37" s="244" t="s">
        <v>37</v>
      </c>
      <c r="N37" s="244" t="s">
        <v>670</v>
      </c>
      <c r="O37" s="244" t="s">
        <v>37</v>
      </c>
      <c r="P37" s="244" t="s">
        <v>670</v>
      </c>
      <c r="Q37" s="244" t="s">
        <v>37</v>
      </c>
      <c r="R37" s="244" t="s">
        <v>670</v>
      </c>
      <c r="S37" s="244" t="s">
        <v>37</v>
      </c>
      <c r="T37" s="244" t="s">
        <v>670</v>
      </c>
      <c r="U37" s="244" t="s">
        <v>37</v>
      </c>
      <c r="V37" s="244" t="s">
        <v>670</v>
      </c>
      <c r="W37" s="244" t="s">
        <v>37</v>
      </c>
      <c r="X37" s="244" t="s">
        <v>670</v>
      </c>
      <c r="Y37" s="244" t="s">
        <v>37</v>
      </c>
      <c r="Z37" s="244" t="s">
        <v>670</v>
      </c>
      <c r="AA37" s="244" t="s">
        <v>37</v>
      </c>
      <c r="AB37" s="244" t="s">
        <v>670</v>
      </c>
      <c r="AC37" s="244" t="s">
        <v>37</v>
      </c>
      <c r="AD37" s="244" t="s">
        <v>670</v>
      </c>
      <c r="AE37" s="244" t="s">
        <v>37</v>
      </c>
      <c r="AF37" s="244" t="s">
        <v>670</v>
      </c>
      <c r="AG37" s="244" t="s">
        <v>37</v>
      </c>
      <c r="AH37" s="244" t="s">
        <v>670</v>
      </c>
      <c r="AI37" s="244" t="s">
        <v>37</v>
      </c>
      <c r="AJ37" s="244" t="s">
        <v>670</v>
      </c>
      <c r="AK37" s="244" t="s">
        <v>37</v>
      </c>
      <c r="AL37" s="244" t="s">
        <v>670</v>
      </c>
      <c r="AM37" s="244" t="s">
        <v>37</v>
      </c>
      <c r="AN37" s="244" t="s">
        <v>670</v>
      </c>
      <c r="AO37" s="244" t="s">
        <v>37</v>
      </c>
      <c r="AP37" s="244" t="s">
        <v>670</v>
      </c>
      <c r="AQ37" s="244" t="s">
        <v>37</v>
      </c>
      <c r="AR37" s="244" t="s">
        <v>670</v>
      </c>
      <c r="AS37" s="244" t="s">
        <v>37</v>
      </c>
      <c r="AT37" s="244" t="s">
        <v>670</v>
      </c>
      <c r="AU37" s="244" t="s">
        <v>37</v>
      </c>
      <c r="AV37" s="244" t="s">
        <v>670</v>
      </c>
      <c r="AW37" s="244" t="s">
        <v>670</v>
      </c>
    </row>
    <row r="38" spans="1:49" s="8" customFormat="1" ht="15" customHeight="1" x14ac:dyDescent="0.25">
      <c r="A38" s="248" t="s">
        <v>305</v>
      </c>
      <c r="B38" s="248" t="s">
        <v>306</v>
      </c>
      <c r="C38" s="244" t="s">
        <v>670</v>
      </c>
      <c r="D38" s="244" t="s">
        <v>670</v>
      </c>
      <c r="E38" s="244" t="s">
        <v>670</v>
      </c>
      <c r="F38" s="244" t="s">
        <v>670</v>
      </c>
      <c r="G38" s="244" t="s">
        <v>670</v>
      </c>
      <c r="H38" s="244" t="s">
        <v>670</v>
      </c>
      <c r="I38" s="244" t="s">
        <v>37</v>
      </c>
      <c r="J38" s="244" t="s">
        <v>670</v>
      </c>
      <c r="K38" s="244" t="s">
        <v>37</v>
      </c>
      <c r="L38" s="244" t="s">
        <v>670</v>
      </c>
      <c r="M38" s="244" t="s">
        <v>37</v>
      </c>
      <c r="N38" s="244" t="s">
        <v>670</v>
      </c>
      <c r="O38" s="244" t="s">
        <v>37</v>
      </c>
      <c r="P38" s="244" t="s">
        <v>670</v>
      </c>
      <c r="Q38" s="244" t="s">
        <v>37</v>
      </c>
      <c r="R38" s="244" t="s">
        <v>670</v>
      </c>
      <c r="S38" s="244" t="s">
        <v>37</v>
      </c>
      <c r="T38" s="244" t="s">
        <v>670</v>
      </c>
      <c r="U38" s="244" t="s">
        <v>37</v>
      </c>
      <c r="V38" s="244" t="s">
        <v>670</v>
      </c>
      <c r="W38" s="244" t="s">
        <v>37</v>
      </c>
      <c r="X38" s="244" t="s">
        <v>670</v>
      </c>
      <c r="Y38" s="244" t="s">
        <v>37</v>
      </c>
      <c r="Z38" s="244" t="s">
        <v>670</v>
      </c>
      <c r="AA38" s="244" t="s">
        <v>37</v>
      </c>
      <c r="AB38" s="244" t="s">
        <v>670</v>
      </c>
      <c r="AC38" s="244" t="s">
        <v>37</v>
      </c>
      <c r="AD38" s="244" t="s">
        <v>670</v>
      </c>
      <c r="AE38" s="244" t="s">
        <v>37</v>
      </c>
      <c r="AF38" s="244" t="s">
        <v>670</v>
      </c>
      <c r="AG38" s="244" t="s">
        <v>37</v>
      </c>
      <c r="AH38" s="244" t="s">
        <v>670</v>
      </c>
      <c r="AI38" s="244" t="s">
        <v>37</v>
      </c>
      <c r="AJ38" s="244" t="s">
        <v>670</v>
      </c>
      <c r="AK38" s="244" t="s">
        <v>37</v>
      </c>
      <c r="AL38" s="244" t="s">
        <v>670</v>
      </c>
      <c r="AM38" s="244" t="s">
        <v>37</v>
      </c>
      <c r="AN38" s="244" t="s">
        <v>670</v>
      </c>
      <c r="AO38" s="244" t="s">
        <v>37</v>
      </c>
      <c r="AP38" s="244" t="s">
        <v>670</v>
      </c>
      <c r="AQ38" s="244" t="s">
        <v>37</v>
      </c>
      <c r="AR38" s="244" t="s">
        <v>670</v>
      </c>
      <c r="AS38" s="244" t="s">
        <v>37</v>
      </c>
      <c r="AT38" s="244" t="s">
        <v>670</v>
      </c>
      <c r="AU38" s="244" t="s">
        <v>37</v>
      </c>
      <c r="AV38" s="244" t="s">
        <v>670</v>
      </c>
      <c r="AW38" s="244" t="s">
        <v>670</v>
      </c>
    </row>
    <row r="39" spans="1:49" s="8" customFormat="1" ht="29.1" customHeight="1" x14ac:dyDescent="0.25">
      <c r="A39" s="248" t="s">
        <v>307</v>
      </c>
      <c r="B39" s="248" t="s">
        <v>308</v>
      </c>
      <c r="C39" s="244" t="s">
        <v>700</v>
      </c>
      <c r="D39" s="244" t="s">
        <v>700</v>
      </c>
      <c r="E39" s="244" t="s">
        <v>700</v>
      </c>
      <c r="F39" s="244" t="s">
        <v>670</v>
      </c>
      <c r="G39" s="244" t="s">
        <v>670</v>
      </c>
      <c r="H39" s="244" t="s">
        <v>670</v>
      </c>
      <c r="I39" s="244" t="s">
        <v>37</v>
      </c>
      <c r="J39" s="244" t="s">
        <v>670</v>
      </c>
      <c r="K39" s="244" t="s">
        <v>37</v>
      </c>
      <c r="L39" s="244" t="s">
        <v>670</v>
      </c>
      <c r="M39" s="244" t="s">
        <v>37</v>
      </c>
      <c r="N39" s="244" t="s">
        <v>670</v>
      </c>
      <c r="O39" s="244" t="s">
        <v>37</v>
      </c>
      <c r="P39" s="244" t="s">
        <v>670</v>
      </c>
      <c r="Q39" s="244" t="s">
        <v>37</v>
      </c>
      <c r="R39" s="244" t="s">
        <v>670</v>
      </c>
      <c r="S39" s="244" t="s">
        <v>37</v>
      </c>
      <c r="T39" s="244" t="s">
        <v>670</v>
      </c>
      <c r="U39" s="244" t="s">
        <v>37</v>
      </c>
      <c r="V39" s="244" t="s">
        <v>670</v>
      </c>
      <c r="W39" s="244" t="s">
        <v>37</v>
      </c>
      <c r="X39" s="244" t="s">
        <v>670</v>
      </c>
      <c r="Y39" s="244" t="s">
        <v>621</v>
      </c>
      <c r="Z39" s="244" t="s">
        <v>700</v>
      </c>
      <c r="AA39" s="244" t="s">
        <v>621</v>
      </c>
      <c r="AB39" s="244" t="s">
        <v>670</v>
      </c>
      <c r="AC39" s="244" t="s">
        <v>37</v>
      </c>
      <c r="AD39" s="244" t="s">
        <v>670</v>
      </c>
      <c r="AE39" s="244" t="s">
        <v>37</v>
      </c>
      <c r="AF39" s="244" t="s">
        <v>670</v>
      </c>
      <c r="AG39" s="244" t="s">
        <v>37</v>
      </c>
      <c r="AH39" s="244" t="s">
        <v>670</v>
      </c>
      <c r="AI39" s="244" t="s">
        <v>37</v>
      </c>
      <c r="AJ39" s="244" t="s">
        <v>670</v>
      </c>
      <c r="AK39" s="244" t="s">
        <v>37</v>
      </c>
      <c r="AL39" s="244" t="s">
        <v>670</v>
      </c>
      <c r="AM39" s="244" t="s">
        <v>37</v>
      </c>
      <c r="AN39" s="244" t="s">
        <v>670</v>
      </c>
      <c r="AO39" s="244" t="s">
        <v>37</v>
      </c>
      <c r="AP39" s="244" t="s">
        <v>670</v>
      </c>
      <c r="AQ39" s="244" t="s">
        <v>37</v>
      </c>
      <c r="AR39" s="244" t="s">
        <v>670</v>
      </c>
      <c r="AS39" s="244" t="s">
        <v>37</v>
      </c>
      <c r="AT39" s="244" t="s">
        <v>670</v>
      </c>
      <c r="AU39" s="244" t="s">
        <v>37</v>
      </c>
      <c r="AV39" s="244" t="s">
        <v>700</v>
      </c>
      <c r="AW39" s="244" t="s">
        <v>700</v>
      </c>
    </row>
    <row r="40" spans="1:49" s="8" customFormat="1" ht="29.1" customHeight="1" x14ac:dyDescent="0.25">
      <c r="A40" s="248" t="s">
        <v>309</v>
      </c>
      <c r="B40" s="248" t="s">
        <v>310</v>
      </c>
      <c r="C40" s="244" t="s">
        <v>670</v>
      </c>
      <c r="D40" s="244" t="s">
        <v>670</v>
      </c>
      <c r="E40" s="244" t="s">
        <v>670</v>
      </c>
      <c r="F40" s="244" t="s">
        <v>670</v>
      </c>
      <c r="G40" s="244" t="s">
        <v>670</v>
      </c>
      <c r="H40" s="244" t="s">
        <v>670</v>
      </c>
      <c r="I40" s="244" t="s">
        <v>37</v>
      </c>
      <c r="J40" s="244" t="s">
        <v>670</v>
      </c>
      <c r="K40" s="244" t="s">
        <v>37</v>
      </c>
      <c r="L40" s="244" t="s">
        <v>670</v>
      </c>
      <c r="M40" s="244" t="s">
        <v>37</v>
      </c>
      <c r="N40" s="244" t="s">
        <v>670</v>
      </c>
      <c r="O40" s="244" t="s">
        <v>37</v>
      </c>
      <c r="P40" s="244" t="s">
        <v>670</v>
      </c>
      <c r="Q40" s="244" t="s">
        <v>37</v>
      </c>
      <c r="R40" s="244" t="s">
        <v>670</v>
      </c>
      <c r="S40" s="244" t="s">
        <v>37</v>
      </c>
      <c r="T40" s="244" t="s">
        <v>670</v>
      </c>
      <c r="U40" s="244" t="s">
        <v>37</v>
      </c>
      <c r="V40" s="244" t="s">
        <v>670</v>
      </c>
      <c r="W40" s="244" t="s">
        <v>37</v>
      </c>
      <c r="X40" s="244" t="s">
        <v>670</v>
      </c>
      <c r="Y40" s="244" t="s">
        <v>37</v>
      </c>
      <c r="Z40" s="244" t="s">
        <v>670</v>
      </c>
      <c r="AA40" s="244" t="s">
        <v>37</v>
      </c>
      <c r="AB40" s="244" t="s">
        <v>670</v>
      </c>
      <c r="AC40" s="244" t="s">
        <v>37</v>
      </c>
      <c r="AD40" s="244" t="s">
        <v>670</v>
      </c>
      <c r="AE40" s="244" t="s">
        <v>37</v>
      </c>
      <c r="AF40" s="244" t="s">
        <v>670</v>
      </c>
      <c r="AG40" s="244" t="s">
        <v>37</v>
      </c>
      <c r="AH40" s="244" t="s">
        <v>670</v>
      </c>
      <c r="AI40" s="244" t="s">
        <v>37</v>
      </c>
      <c r="AJ40" s="244" t="s">
        <v>670</v>
      </c>
      <c r="AK40" s="244" t="s">
        <v>37</v>
      </c>
      <c r="AL40" s="244" t="s">
        <v>670</v>
      </c>
      <c r="AM40" s="244" t="s">
        <v>37</v>
      </c>
      <c r="AN40" s="244" t="s">
        <v>670</v>
      </c>
      <c r="AO40" s="244" t="s">
        <v>37</v>
      </c>
      <c r="AP40" s="244" t="s">
        <v>670</v>
      </c>
      <c r="AQ40" s="244" t="s">
        <v>37</v>
      </c>
      <c r="AR40" s="244" t="s">
        <v>670</v>
      </c>
      <c r="AS40" s="244" t="s">
        <v>37</v>
      </c>
      <c r="AT40" s="244" t="s">
        <v>670</v>
      </c>
      <c r="AU40" s="244" t="s">
        <v>37</v>
      </c>
      <c r="AV40" s="244" t="s">
        <v>670</v>
      </c>
      <c r="AW40" s="244" t="s">
        <v>670</v>
      </c>
    </row>
    <row r="41" spans="1:49" s="8" customFormat="1" ht="15" customHeight="1" x14ac:dyDescent="0.25">
      <c r="A41" s="248" t="s">
        <v>311</v>
      </c>
      <c r="B41" s="248" t="s">
        <v>312</v>
      </c>
      <c r="C41" s="244" t="s">
        <v>670</v>
      </c>
      <c r="D41" s="244" t="s">
        <v>670</v>
      </c>
      <c r="E41" s="244" t="s">
        <v>670</v>
      </c>
      <c r="F41" s="244" t="s">
        <v>670</v>
      </c>
      <c r="G41" s="244" t="s">
        <v>670</v>
      </c>
      <c r="H41" s="244" t="s">
        <v>670</v>
      </c>
      <c r="I41" s="244" t="s">
        <v>37</v>
      </c>
      <c r="J41" s="244" t="s">
        <v>670</v>
      </c>
      <c r="K41" s="244" t="s">
        <v>37</v>
      </c>
      <c r="L41" s="244" t="s">
        <v>670</v>
      </c>
      <c r="M41" s="244" t="s">
        <v>37</v>
      </c>
      <c r="N41" s="244" t="s">
        <v>670</v>
      </c>
      <c r="O41" s="244" t="s">
        <v>37</v>
      </c>
      <c r="P41" s="244" t="s">
        <v>670</v>
      </c>
      <c r="Q41" s="244" t="s">
        <v>37</v>
      </c>
      <c r="R41" s="244" t="s">
        <v>670</v>
      </c>
      <c r="S41" s="244" t="s">
        <v>37</v>
      </c>
      <c r="T41" s="244" t="s">
        <v>670</v>
      </c>
      <c r="U41" s="244" t="s">
        <v>37</v>
      </c>
      <c r="V41" s="244" t="s">
        <v>670</v>
      </c>
      <c r="W41" s="244" t="s">
        <v>37</v>
      </c>
      <c r="X41" s="244" t="s">
        <v>670</v>
      </c>
      <c r="Y41" s="244" t="s">
        <v>37</v>
      </c>
      <c r="Z41" s="244" t="s">
        <v>670</v>
      </c>
      <c r="AA41" s="244" t="s">
        <v>37</v>
      </c>
      <c r="AB41" s="244" t="s">
        <v>670</v>
      </c>
      <c r="AC41" s="244" t="s">
        <v>37</v>
      </c>
      <c r="AD41" s="244" t="s">
        <v>670</v>
      </c>
      <c r="AE41" s="244" t="s">
        <v>37</v>
      </c>
      <c r="AF41" s="244" t="s">
        <v>670</v>
      </c>
      <c r="AG41" s="244" t="s">
        <v>37</v>
      </c>
      <c r="AH41" s="244" t="s">
        <v>670</v>
      </c>
      <c r="AI41" s="244" t="s">
        <v>37</v>
      </c>
      <c r="AJ41" s="244" t="s">
        <v>670</v>
      </c>
      <c r="AK41" s="244" t="s">
        <v>37</v>
      </c>
      <c r="AL41" s="244" t="s">
        <v>670</v>
      </c>
      <c r="AM41" s="244" t="s">
        <v>37</v>
      </c>
      <c r="AN41" s="244" t="s">
        <v>670</v>
      </c>
      <c r="AO41" s="244" t="s">
        <v>37</v>
      </c>
      <c r="AP41" s="244" t="s">
        <v>670</v>
      </c>
      <c r="AQ41" s="244" t="s">
        <v>37</v>
      </c>
      <c r="AR41" s="244" t="s">
        <v>670</v>
      </c>
      <c r="AS41" s="244" t="s">
        <v>37</v>
      </c>
      <c r="AT41" s="244" t="s">
        <v>670</v>
      </c>
      <c r="AU41" s="244" t="s">
        <v>37</v>
      </c>
      <c r="AV41" s="244" t="s">
        <v>670</v>
      </c>
      <c r="AW41" s="244" t="s">
        <v>670</v>
      </c>
    </row>
    <row r="42" spans="1:49" s="8" customFormat="1" ht="15" customHeight="1" x14ac:dyDescent="0.25">
      <c r="A42" s="248" t="s">
        <v>313</v>
      </c>
      <c r="B42" s="248" t="s">
        <v>480</v>
      </c>
      <c r="C42" s="244" t="s">
        <v>670</v>
      </c>
      <c r="D42" s="244" t="s">
        <v>670</v>
      </c>
      <c r="E42" s="244" t="s">
        <v>670</v>
      </c>
      <c r="F42" s="244" t="s">
        <v>670</v>
      </c>
      <c r="G42" s="244" t="s">
        <v>670</v>
      </c>
      <c r="H42" s="244" t="s">
        <v>670</v>
      </c>
      <c r="I42" s="244" t="s">
        <v>37</v>
      </c>
      <c r="J42" s="244" t="s">
        <v>670</v>
      </c>
      <c r="K42" s="244" t="s">
        <v>37</v>
      </c>
      <c r="L42" s="244" t="s">
        <v>670</v>
      </c>
      <c r="M42" s="244" t="s">
        <v>37</v>
      </c>
      <c r="N42" s="244" t="s">
        <v>670</v>
      </c>
      <c r="O42" s="244" t="s">
        <v>37</v>
      </c>
      <c r="P42" s="244" t="s">
        <v>670</v>
      </c>
      <c r="Q42" s="244" t="s">
        <v>37</v>
      </c>
      <c r="R42" s="244" t="s">
        <v>670</v>
      </c>
      <c r="S42" s="244" t="s">
        <v>37</v>
      </c>
      <c r="T42" s="244" t="s">
        <v>670</v>
      </c>
      <c r="U42" s="244" t="s">
        <v>37</v>
      </c>
      <c r="V42" s="244" t="s">
        <v>670</v>
      </c>
      <c r="W42" s="244" t="s">
        <v>37</v>
      </c>
      <c r="X42" s="244" t="s">
        <v>670</v>
      </c>
      <c r="Y42" s="244" t="s">
        <v>37</v>
      </c>
      <c r="Z42" s="244" t="s">
        <v>670</v>
      </c>
      <c r="AA42" s="244" t="s">
        <v>37</v>
      </c>
      <c r="AB42" s="244" t="s">
        <v>670</v>
      </c>
      <c r="AC42" s="244" t="s">
        <v>37</v>
      </c>
      <c r="AD42" s="244" t="s">
        <v>670</v>
      </c>
      <c r="AE42" s="244" t="s">
        <v>37</v>
      </c>
      <c r="AF42" s="244" t="s">
        <v>670</v>
      </c>
      <c r="AG42" s="244" t="s">
        <v>37</v>
      </c>
      <c r="AH42" s="244" t="s">
        <v>670</v>
      </c>
      <c r="AI42" s="244" t="s">
        <v>37</v>
      </c>
      <c r="AJ42" s="244" t="s">
        <v>670</v>
      </c>
      <c r="AK42" s="244" t="s">
        <v>37</v>
      </c>
      <c r="AL42" s="244" t="s">
        <v>670</v>
      </c>
      <c r="AM42" s="244" t="s">
        <v>37</v>
      </c>
      <c r="AN42" s="244" t="s">
        <v>670</v>
      </c>
      <c r="AO42" s="244" t="s">
        <v>37</v>
      </c>
      <c r="AP42" s="244" t="s">
        <v>670</v>
      </c>
      <c r="AQ42" s="244" t="s">
        <v>37</v>
      </c>
      <c r="AR42" s="244" t="s">
        <v>670</v>
      </c>
      <c r="AS42" s="244" t="s">
        <v>37</v>
      </c>
      <c r="AT42" s="244" t="s">
        <v>670</v>
      </c>
      <c r="AU42" s="244" t="s">
        <v>37</v>
      </c>
      <c r="AV42" s="244" t="s">
        <v>670</v>
      </c>
      <c r="AW42" s="244" t="s">
        <v>670</v>
      </c>
    </row>
    <row r="43" spans="1:49" s="8" customFormat="1" ht="15" customHeight="1" x14ac:dyDescent="0.25">
      <c r="A43" s="248" t="s">
        <v>513</v>
      </c>
      <c r="B43" s="248" t="s">
        <v>481</v>
      </c>
      <c r="C43" s="244" t="s">
        <v>670</v>
      </c>
      <c r="D43" s="244" t="s">
        <v>670</v>
      </c>
      <c r="E43" s="244" t="s">
        <v>670</v>
      </c>
      <c r="F43" s="244" t="s">
        <v>670</v>
      </c>
      <c r="G43" s="244" t="s">
        <v>670</v>
      </c>
      <c r="H43" s="244" t="s">
        <v>670</v>
      </c>
      <c r="I43" s="244" t="s">
        <v>37</v>
      </c>
      <c r="J43" s="244" t="s">
        <v>670</v>
      </c>
      <c r="K43" s="244" t="s">
        <v>37</v>
      </c>
      <c r="L43" s="244" t="s">
        <v>670</v>
      </c>
      <c r="M43" s="244" t="s">
        <v>37</v>
      </c>
      <c r="N43" s="244" t="s">
        <v>670</v>
      </c>
      <c r="O43" s="244" t="s">
        <v>37</v>
      </c>
      <c r="P43" s="244" t="s">
        <v>670</v>
      </c>
      <c r="Q43" s="244" t="s">
        <v>37</v>
      </c>
      <c r="R43" s="244" t="s">
        <v>670</v>
      </c>
      <c r="S43" s="244" t="s">
        <v>37</v>
      </c>
      <c r="T43" s="244" t="s">
        <v>670</v>
      </c>
      <c r="U43" s="244" t="s">
        <v>37</v>
      </c>
      <c r="V43" s="244" t="s">
        <v>670</v>
      </c>
      <c r="W43" s="244" t="s">
        <v>37</v>
      </c>
      <c r="X43" s="244" t="s">
        <v>670</v>
      </c>
      <c r="Y43" s="244" t="s">
        <v>37</v>
      </c>
      <c r="Z43" s="244" t="s">
        <v>670</v>
      </c>
      <c r="AA43" s="244" t="s">
        <v>37</v>
      </c>
      <c r="AB43" s="244" t="s">
        <v>670</v>
      </c>
      <c r="AC43" s="244" t="s">
        <v>37</v>
      </c>
      <c r="AD43" s="244" t="s">
        <v>670</v>
      </c>
      <c r="AE43" s="244" t="s">
        <v>37</v>
      </c>
      <c r="AF43" s="244" t="s">
        <v>670</v>
      </c>
      <c r="AG43" s="244" t="s">
        <v>37</v>
      </c>
      <c r="AH43" s="244" t="s">
        <v>670</v>
      </c>
      <c r="AI43" s="244" t="s">
        <v>37</v>
      </c>
      <c r="AJ43" s="244" t="s">
        <v>670</v>
      </c>
      <c r="AK43" s="244" t="s">
        <v>37</v>
      </c>
      <c r="AL43" s="244" t="s">
        <v>670</v>
      </c>
      <c r="AM43" s="244" t="s">
        <v>37</v>
      </c>
      <c r="AN43" s="244" t="s">
        <v>670</v>
      </c>
      <c r="AO43" s="244" t="s">
        <v>37</v>
      </c>
      <c r="AP43" s="244" t="s">
        <v>670</v>
      </c>
      <c r="AQ43" s="244" t="s">
        <v>37</v>
      </c>
      <c r="AR43" s="244" t="s">
        <v>670</v>
      </c>
      <c r="AS43" s="244" t="s">
        <v>37</v>
      </c>
      <c r="AT43" s="244" t="s">
        <v>670</v>
      </c>
      <c r="AU43" s="244" t="s">
        <v>37</v>
      </c>
      <c r="AV43" s="244" t="s">
        <v>670</v>
      </c>
      <c r="AW43" s="244" t="s">
        <v>670</v>
      </c>
    </row>
    <row r="44" spans="1:49" s="8" customFormat="1" ht="15" customHeight="1" x14ac:dyDescent="0.25">
      <c r="A44" s="248" t="s">
        <v>514</v>
      </c>
      <c r="B44" s="248" t="s">
        <v>482</v>
      </c>
      <c r="C44" s="244" t="s">
        <v>670</v>
      </c>
      <c r="D44" s="244" t="s">
        <v>670</v>
      </c>
      <c r="E44" s="244" t="s">
        <v>670</v>
      </c>
      <c r="F44" s="244" t="s">
        <v>670</v>
      </c>
      <c r="G44" s="244" t="s">
        <v>670</v>
      </c>
      <c r="H44" s="244" t="s">
        <v>670</v>
      </c>
      <c r="I44" s="244" t="s">
        <v>37</v>
      </c>
      <c r="J44" s="244" t="s">
        <v>670</v>
      </c>
      <c r="K44" s="244" t="s">
        <v>37</v>
      </c>
      <c r="L44" s="244" t="s">
        <v>670</v>
      </c>
      <c r="M44" s="244" t="s">
        <v>37</v>
      </c>
      <c r="N44" s="244" t="s">
        <v>670</v>
      </c>
      <c r="O44" s="244" t="s">
        <v>37</v>
      </c>
      <c r="P44" s="244" t="s">
        <v>670</v>
      </c>
      <c r="Q44" s="244" t="s">
        <v>37</v>
      </c>
      <c r="R44" s="244" t="s">
        <v>670</v>
      </c>
      <c r="S44" s="244" t="s">
        <v>37</v>
      </c>
      <c r="T44" s="244" t="s">
        <v>670</v>
      </c>
      <c r="U44" s="244" t="s">
        <v>37</v>
      </c>
      <c r="V44" s="244" t="s">
        <v>670</v>
      </c>
      <c r="W44" s="244" t="s">
        <v>37</v>
      </c>
      <c r="X44" s="244" t="s">
        <v>670</v>
      </c>
      <c r="Y44" s="244" t="s">
        <v>37</v>
      </c>
      <c r="Z44" s="244" t="s">
        <v>670</v>
      </c>
      <c r="AA44" s="244" t="s">
        <v>37</v>
      </c>
      <c r="AB44" s="244" t="s">
        <v>670</v>
      </c>
      <c r="AC44" s="244" t="s">
        <v>37</v>
      </c>
      <c r="AD44" s="244" t="s">
        <v>670</v>
      </c>
      <c r="AE44" s="244" t="s">
        <v>37</v>
      </c>
      <c r="AF44" s="244" t="s">
        <v>670</v>
      </c>
      <c r="AG44" s="244" t="s">
        <v>37</v>
      </c>
      <c r="AH44" s="244" t="s">
        <v>670</v>
      </c>
      <c r="AI44" s="244" t="s">
        <v>37</v>
      </c>
      <c r="AJ44" s="244" t="s">
        <v>670</v>
      </c>
      <c r="AK44" s="244" t="s">
        <v>37</v>
      </c>
      <c r="AL44" s="244" t="s">
        <v>670</v>
      </c>
      <c r="AM44" s="244" t="s">
        <v>37</v>
      </c>
      <c r="AN44" s="244" t="s">
        <v>670</v>
      </c>
      <c r="AO44" s="244" t="s">
        <v>37</v>
      </c>
      <c r="AP44" s="244" t="s">
        <v>670</v>
      </c>
      <c r="AQ44" s="244" t="s">
        <v>37</v>
      </c>
      <c r="AR44" s="244" t="s">
        <v>670</v>
      </c>
      <c r="AS44" s="244" t="s">
        <v>37</v>
      </c>
      <c r="AT44" s="244" t="s">
        <v>670</v>
      </c>
      <c r="AU44" s="244" t="s">
        <v>37</v>
      </c>
      <c r="AV44" s="244" t="s">
        <v>670</v>
      </c>
      <c r="AW44" s="244" t="s">
        <v>670</v>
      </c>
    </row>
    <row r="45" spans="1:49" s="8" customFormat="1" ht="15" customHeight="1" x14ac:dyDescent="0.25">
      <c r="A45" s="248" t="s">
        <v>515</v>
      </c>
      <c r="B45" s="248" t="s">
        <v>483</v>
      </c>
      <c r="C45" s="244" t="s">
        <v>670</v>
      </c>
      <c r="D45" s="244" t="s">
        <v>670</v>
      </c>
      <c r="E45" s="244" t="s">
        <v>670</v>
      </c>
      <c r="F45" s="244" t="s">
        <v>670</v>
      </c>
      <c r="G45" s="244" t="s">
        <v>670</v>
      </c>
      <c r="H45" s="244" t="s">
        <v>670</v>
      </c>
      <c r="I45" s="244" t="s">
        <v>37</v>
      </c>
      <c r="J45" s="244" t="s">
        <v>670</v>
      </c>
      <c r="K45" s="244" t="s">
        <v>37</v>
      </c>
      <c r="L45" s="244" t="s">
        <v>670</v>
      </c>
      <c r="M45" s="244" t="s">
        <v>37</v>
      </c>
      <c r="N45" s="244" t="s">
        <v>670</v>
      </c>
      <c r="O45" s="244" t="s">
        <v>37</v>
      </c>
      <c r="P45" s="244" t="s">
        <v>670</v>
      </c>
      <c r="Q45" s="244" t="s">
        <v>37</v>
      </c>
      <c r="R45" s="244" t="s">
        <v>670</v>
      </c>
      <c r="S45" s="244" t="s">
        <v>37</v>
      </c>
      <c r="T45" s="244" t="s">
        <v>670</v>
      </c>
      <c r="U45" s="244" t="s">
        <v>37</v>
      </c>
      <c r="V45" s="244" t="s">
        <v>670</v>
      </c>
      <c r="W45" s="244" t="s">
        <v>37</v>
      </c>
      <c r="X45" s="244" t="s">
        <v>670</v>
      </c>
      <c r="Y45" s="244" t="s">
        <v>37</v>
      </c>
      <c r="Z45" s="244" t="s">
        <v>670</v>
      </c>
      <c r="AA45" s="244" t="s">
        <v>37</v>
      </c>
      <c r="AB45" s="244" t="s">
        <v>670</v>
      </c>
      <c r="AC45" s="244" t="s">
        <v>37</v>
      </c>
      <c r="AD45" s="244" t="s">
        <v>670</v>
      </c>
      <c r="AE45" s="244" t="s">
        <v>37</v>
      </c>
      <c r="AF45" s="244" t="s">
        <v>670</v>
      </c>
      <c r="AG45" s="244" t="s">
        <v>37</v>
      </c>
      <c r="AH45" s="244" t="s">
        <v>670</v>
      </c>
      <c r="AI45" s="244" t="s">
        <v>37</v>
      </c>
      <c r="AJ45" s="244" t="s">
        <v>670</v>
      </c>
      <c r="AK45" s="244" t="s">
        <v>37</v>
      </c>
      <c r="AL45" s="244" t="s">
        <v>670</v>
      </c>
      <c r="AM45" s="244" t="s">
        <v>37</v>
      </c>
      <c r="AN45" s="244" t="s">
        <v>670</v>
      </c>
      <c r="AO45" s="244" t="s">
        <v>37</v>
      </c>
      <c r="AP45" s="244" t="s">
        <v>670</v>
      </c>
      <c r="AQ45" s="244" t="s">
        <v>37</v>
      </c>
      <c r="AR45" s="244" t="s">
        <v>670</v>
      </c>
      <c r="AS45" s="244" t="s">
        <v>37</v>
      </c>
      <c r="AT45" s="244" t="s">
        <v>670</v>
      </c>
      <c r="AU45" s="244" t="s">
        <v>37</v>
      </c>
      <c r="AV45" s="244" t="s">
        <v>670</v>
      </c>
      <c r="AW45" s="244" t="s">
        <v>670</v>
      </c>
    </row>
    <row r="46" spans="1:49" s="8" customFormat="1" ht="15" customHeight="1" x14ac:dyDescent="0.25">
      <c r="A46" s="248" t="s">
        <v>516</v>
      </c>
      <c r="B46" s="248" t="s">
        <v>484</v>
      </c>
      <c r="C46" s="244" t="s">
        <v>670</v>
      </c>
      <c r="D46" s="244" t="s">
        <v>670</v>
      </c>
      <c r="E46" s="244" t="s">
        <v>670</v>
      </c>
      <c r="F46" s="244" t="s">
        <v>670</v>
      </c>
      <c r="G46" s="244" t="s">
        <v>670</v>
      </c>
      <c r="H46" s="244" t="s">
        <v>670</v>
      </c>
      <c r="I46" s="244" t="s">
        <v>37</v>
      </c>
      <c r="J46" s="244" t="s">
        <v>670</v>
      </c>
      <c r="K46" s="244" t="s">
        <v>37</v>
      </c>
      <c r="L46" s="244" t="s">
        <v>670</v>
      </c>
      <c r="M46" s="244" t="s">
        <v>37</v>
      </c>
      <c r="N46" s="244" t="s">
        <v>670</v>
      </c>
      <c r="O46" s="244" t="s">
        <v>37</v>
      </c>
      <c r="P46" s="244" t="s">
        <v>670</v>
      </c>
      <c r="Q46" s="244" t="s">
        <v>37</v>
      </c>
      <c r="R46" s="244" t="s">
        <v>670</v>
      </c>
      <c r="S46" s="244" t="s">
        <v>37</v>
      </c>
      <c r="T46" s="244" t="s">
        <v>670</v>
      </c>
      <c r="U46" s="244" t="s">
        <v>37</v>
      </c>
      <c r="V46" s="244" t="s">
        <v>670</v>
      </c>
      <c r="W46" s="244" t="s">
        <v>37</v>
      </c>
      <c r="X46" s="244" t="s">
        <v>670</v>
      </c>
      <c r="Y46" s="244" t="s">
        <v>37</v>
      </c>
      <c r="Z46" s="244" t="s">
        <v>670</v>
      </c>
      <c r="AA46" s="244" t="s">
        <v>37</v>
      </c>
      <c r="AB46" s="244" t="s">
        <v>670</v>
      </c>
      <c r="AC46" s="244" t="s">
        <v>37</v>
      </c>
      <c r="AD46" s="244" t="s">
        <v>670</v>
      </c>
      <c r="AE46" s="244" t="s">
        <v>37</v>
      </c>
      <c r="AF46" s="244" t="s">
        <v>670</v>
      </c>
      <c r="AG46" s="244" t="s">
        <v>37</v>
      </c>
      <c r="AH46" s="244" t="s">
        <v>670</v>
      </c>
      <c r="AI46" s="244" t="s">
        <v>37</v>
      </c>
      <c r="AJ46" s="244" t="s">
        <v>670</v>
      </c>
      <c r="AK46" s="244" t="s">
        <v>37</v>
      </c>
      <c r="AL46" s="244" t="s">
        <v>670</v>
      </c>
      <c r="AM46" s="244" t="s">
        <v>37</v>
      </c>
      <c r="AN46" s="244" t="s">
        <v>670</v>
      </c>
      <c r="AO46" s="244" t="s">
        <v>37</v>
      </c>
      <c r="AP46" s="244" t="s">
        <v>670</v>
      </c>
      <c r="AQ46" s="244" t="s">
        <v>37</v>
      </c>
      <c r="AR46" s="244" t="s">
        <v>670</v>
      </c>
      <c r="AS46" s="244" t="s">
        <v>37</v>
      </c>
      <c r="AT46" s="244" t="s">
        <v>670</v>
      </c>
      <c r="AU46" s="244" t="s">
        <v>37</v>
      </c>
      <c r="AV46" s="244" t="s">
        <v>670</v>
      </c>
      <c r="AW46" s="244" t="s">
        <v>670</v>
      </c>
    </row>
    <row r="47" spans="1:49" ht="29.1" customHeight="1" x14ac:dyDescent="0.25">
      <c r="A47" s="248" t="s">
        <v>623</v>
      </c>
      <c r="B47" s="246" t="s">
        <v>314</v>
      </c>
      <c r="C47" s="244"/>
      <c r="D47" s="244"/>
      <c r="E47" s="244"/>
      <c r="F47" s="244"/>
      <c r="G47" s="244"/>
      <c r="H47" s="244"/>
      <c r="I47" s="244"/>
      <c r="J47" s="244"/>
      <c r="K47" s="244"/>
      <c r="L47" s="244"/>
      <c r="M47" s="244"/>
      <c r="N47" s="244"/>
      <c r="O47" s="244"/>
      <c r="P47" s="244"/>
      <c r="Q47" s="244"/>
      <c r="R47" s="244"/>
      <c r="S47" s="244"/>
      <c r="T47" s="244"/>
      <c r="U47" s="244"/>
      <c r="V47" s="244"/>
      <c r="W47" s="244"/>
      <c r="X47" s="244"/>
      <c r="Y47" s="244"/>
      <c r="Z47" s="244"/>
      <c r="AA47" s="244"/>
      <c r="AB47" s="244"/>
      <c r="AC47" s="244"/>
      <c r="AD47" s="244"/>
      <c r="AE47" s="244"/>
      <c r="AF47" s="244"/>
      <c r="AG47" s="244"/>
      <c r="AH47" s="244"/>
      <c r="AI47" s="244"/>
      <c r="AJ47" s="244"/>
      <c r="AK47" s="244"/>
      <c r="AL47" s="244"/>
      <c r="AM47" s="244"/>
      <c r="AN47" s="244"/>
      <c r="AO47" s="244"/>
      <c r="AP47" s="244"/>
      <c r="AQ47" s="244"/>
      <c r="AR47" s="244"/>
      <c r="AS47" s="244"/>
      <c r="AT47" s="244"/>
      <c r="AU47" s="244"/>
      <c r="AV47" s="244"/>
      <c r="AW47" s="244"/>
    </row>
    <row r="48" spans="1:49" s="8" customFormat="1" ht="15" customHeight="1" x14ac:dyDescent="0.25">
      <c r="A48" s="248" t="s">
        <v>315</v>
      </c>
      <c r="B48" s="248" t="s">
        <v>316</v>
      </c>
      <c r="C48" s="244" t="s">
        <v>670</v>
      </c>
      <c r="D48" s="244" t="s">
        <v>670</v>
      </c>
      <c r="E48" s="244" t="s">
        <v>670</v>
      </c>
      <c r="F48" s="244" t="s">
        <v>670</v>
      </c>
      <c r="G48" s="244" t="s">
        <v>670</v>
      </c>
      <c r="H48" s="244" t="s">
        <v>670</v>
      </c>
      <c r="I48" s="244" t="s">
        <v>37</v>
      </c>
      <c r="J48" s="244" t="s">
        <v>670</v>
      </c>
      <c r="K48" s="244" t="s">
        <v>37</v>
      </c>
      <c r="L48" s="244" t="s">
        <v>670</v>
      </c>
      <c r="M48" s="244" t="s">
        <v>37</v>
      </c>
      <c r="N48" s="244" t="s">
        <v>670</v>
      </c>
      <c r="O48" s="244" t="s">
        <v>37</v>
      </c>
      <c r="P48" s="244" t="s">
        <v>670</v>
      </c>
      <c r="Q48" s="244" t="s">
        <v>37</v>
      </c>
      <c r="R48" s="244" t="s">
        <v>670</v>
      </c>
      <c r="S48" s="244" t="s">
        <v>37</v>
      </c>
      <c r="T48" s="244" t="s">
        <v>670</v>
      </c>
      <c r="U48" s="244" t="s">
        <v>37</v>
      </c>
      <c r="V48" s="244" t="s">
        <v>670</v>
      </c>
      <c r="W48" s="244" t="s">
        <v>37</v>
      </c>
      <c r="X48" s="244" t="s">
        <v>670</v>
      </c>
      <c r="Y48" s="244" t="s">
        <v>37</v>
      </c>
      <c r="Z48" s="244" t="s">
        <v>670</v>
      </c>
      <c r="AA48" s="244" t="s">
        <v>37</v>
      </c>
      <c r="AB48" s="244" t="s">
        <v>670</v>
      </c>
      <c r="AC48" s="244" t="s">
        <v>37</v>
      </c>
      <c r="AD48" s="244" t="s">
        <v>670</v>
      </c>
      <c r="AE48" s="244" t="s">
        <v>37</v>
      </c>
      <c r="AF48" s="244" t="s">
        <v>670</v>
      </c>
      <c r="AG48" s="244" t="s">
        <v>37</v>
      </c>
      <c r="AH48" s="244" t="s">
        <v>670</v>
      </c>
      <c r="AI48" s="244" t="s">
        <v>37</v>
      </c>
      <c r="AJ48" s="244" t="s">
        <v>670</v>
      </c>
      <c r="AK48" s="244" t="s">
        <v>37</v>
      </c>
      <c r="AL48" s="244" t="s">
        <v>670</v>
      </c>
      <c r="AM48" s="244" t="s">
        <v>37</v>
      </c>
      <c r="AN48" s="244" t="s">
        <v>670</v>
      </c>
      <c r="AO48" s="244" t="s">
        <v>37</v>
      </c>
      <c r="AP48" s="244" t="s">
        <v>670</v>
      </c>
      <c r="AQ48" s="244" t="s">
        <v>37</v>
      </c>
      <c r="AR48" s="244" t="s">
        <v>670</v>
      </c>
      <c r="AS48" s="244" t="s">
        <v>37</v>
      </c>
      <c r="AT48" s="244" t="s">
        <v>670</v>
      </c>
      <c r="AU48" s="244" t="s">
        <v>37</v>
      </c>
      <c r="AV48" s="244" t="s">
        <v>670</v>
      </c>
      <c r="AW48" s="244" t="s">
        <v>670</v>
      </c>
    </row>
    <row r="49" spans="1:49" s="8" customFormat="1" ht="29.1" customHeight="1" x14ac:dyDescent="0.25">
      <c r="A49" s="248" t="s">
        <v>317</v>
      </c>
      <c r="B49" s="248" t="s">
        <v>304</v>
      </c>
      <c r="C49" s="244" t="s">
        <v>670</v>
      </c>
      <c r="D49" s="244" t="s">
        <v>670</v>
      </c>
      <c r="E49" s="244" t="s">
        <v>670</v>
      </c>
      <c r="F49" s="244" t="s">
        <v>670</v>
      </c>
      <c r="G49" s="244" t="s">
        <v>670</v>
      </c>
      <c r="H49" s="244" t="s">
        <v>670</v>
      </c>
      <c r="I49" s="244" t="s">
        <v>37</v>
      </c>
      <c r="J49" s="244" t="s">
        <v>670</v>
      </c>
      <c r="K49" s="244" t="s">
        <v>37</v>
      </c>
      <c r="L49" s="244" t="s">
        <v>670</v>
      </c>
      <c r="M49" s="244" t="s">
        <v>37</v>
      </c>
      <c r="N49" s="244" t="s">
        <v>670</v>
      </c>
      <c r="O49" s="244" t="s">
        <v>37</v>
      </c>
      <c r="P49" s="244" t="s">
        <v>670</v>
      </c>
      <c r="Q49" s="244" t="s">
        <v>37</v>
      </c>
      <c r="R49" s="244" t="s">
        <v>670</v>
      </c>
      <c r="S49" s="244" t="s">
        <v>37</v>
      </c>
      <c r="T49" s="244" t="s">
        <v>670</v>
      </c>
      <c r="U49" s="244" t="s">
        <v>37</v>
      </c>
      <c r="V49" s="244" t="s">
        <v>670</v>
      </c>
      <c r="W49" s="244" t="s">
        <v>37</v>
      </c>
      <c r="X49" s="244" t="s">
        <v>670</v>
      </c>
      <c r="Y49" s="244" t="s">
        <v>37</v>
      </c>
      <c r="Z49" s="244" t="s">
        <v>670</v>
      </c>
      <c r="AA49" s="244" t="s">
        <v>37</v>
      </c>
      <c r="AB49" s="244" t="s">
        <v>670</v>
      </c>
      <c r="AC49" s="244" t="s">
        <v>37</v>
      </c>
      <c r="AD49" s="244" t="s">
        <v>670</v>
      </c>
      <c r="AE49" s="244" t="s">
        <v>37</v>
      </c>
      <c r="AF49" s="244" t="s">
        <v>670</v>
      </c>
      <c r="AG49" s="244" t="s">
        <v>37</v>
      </c>
      <c r="AH49" s="244" t="s">
        <v>670</v>
      </c>
      <c r="AI49" s="244" t="s">
        <v>37</v>
      </c>
      <c r="AJ49" s="244" t="s">
        <v>670</v>
      </c>
      <c r="AK49" s="244" t="s">
        <v>37</v>
      </c>
      <c r="AL49" s="244" t="s">
        <v>670</v>
      </c>
      <c r="AM49" s="244" t="s">
        <v>37</v>
      </c>
      <c r="AN49" s="244" t="s">
        <v>670</v>
      </c>
      <c r="AO49" s="244" t="s">
        <v>37</v>
      </c>
      <c r="AP49" s="244" t="s">
        <v>670</v>
      </c>
      <c r="AQ49" s="244" t="s">
        <v>37</v>
      </c>
      <c r="AR49" s="244" t="s">
        <v>670</v>
      </c>
      <c r="AS49" s="244" t="s">
        <v>37</v>
      </c>
      <c r="AT49" s="244" t="s">
        <v>670</v>
      </c>
      <c r="AU49" s="244" t="s">
        <v>37</v>
      </c>
      <c r="AV49" s="244" t="s">
        <v>670</v>
      </c>
      <c r="AW49" s="244" t="s">
        <v>670</v>
      </c>
    </row>
    <row r="50" spans="1:49" s="8" customFormat="1" ht="15" customHeight="1" x14ac:dyDescent="0.25">
      <c r="A50" s="248" t="s">
        <v>318</v>
      </c>
      <c r="B50" s="248" t="s">
        <v>306</v>
      </c>
      <c r="C50" s="244" t="s">
        <v>670</v>
      </c>
      <c r="D50" s="244" t="s">
        <v>670</v>
      </c>
      <c r="E50" s="244" t="s">
        <v>670</v>
      </c>
      <c r="F50" s="244" t="s">
        <v>670</v>
      </c>
      <c r="G50" s="244" t="s">
        <v>670</v>
      </c>
      <c r="H50" s="244" t="s">
        <v>670</v>
      </c>
      <c r="I50" s="244" t="s">
        <v>37</v>
      </c>
      <c r="J50" s="244" t="s">
        <v>670</v>
      </c>
      <c r="K50" s="244" t="s">
        <v>37</v>
      </c>
      <c r="L50" s="244" t="s">
        <v>670</v>
      </c>
      <c r="M50" s="244" t="s">
        <v>37</v>
      </c>
      <c r="N50" s="244" t="s">
        <v>670</v>
      </c>
      <c r="O50" s="244" t="s">
        <v>37</v>
      </c>
      <c r="P50" s="244" t="s">
        <v>670</v>
      </c>
      <c r="Q50" s="244" t="s">
        <v>37</v>
      </c>
      <c r="R50" s="244" t="s">
        <v>670</v>
      </c>
      <c r="S50" s="244" t="s">
        <v>37</v>
      </c>
      <c r="T50" s="244" t="s">
        <v>670</v>
      </c>
      <c r="U50" s="244" t="s">
        <v>37</v>
      </c>
      <c r="V50" s="244" t="s">
        <v>670</v>
      </c>
      <c r="W50" s="244" t="s">
        <v>37</v>
      </c>
      <c r="X50" s="244" t="s">
        <v>670</v>
      </c>
      <c r="Y50" s="244" t="s">
        <v>37</v>
      </c>
      <c r="Z50" s="244" t="s">
        <v>670</v>
      </c>
      <c r="AA50" s="244" t="s">
        <v>37</v>
      </c>
      <c r="AB50" s="244" t="s">
        <v>670</v>
      </c>
      <c r="AC50" s="244" t="s">
        <v>37</v>
      </c>
      <c r="AD50" s="244" t="s">
        <v>670</v>
      </c>
      <c r="AE50" s="244" t="s">
        <v>37</v>
      </c>
      <c r="AF50" s="244" t="s">
        <v>670</v>
      </c>
      <c r="AG50" s="244" t="s">
        <v>37</v>
      </c>
      <c r="AH50" s="244" t="s">
        <v>670</v>
      </c>
      <c r="AI50" s="244" t="s">
        <v>37</v>
      </c>
      <c r="AJ50" s="244" t="s">
        <v>670</v>
      </c>
      <c r="AK50" s="244" t="s">
        <v>37</v>
      </c>
      <c r="AL50" s="244" t="s">
        <v>670</v>
      </c>
      <c r="AM50" s="244" t="s">
        <v>37</v>
      </c>
      <c r="AN50" s="244" t="s">
        <v>670</v>
      </c>
      <c r="AO50" s="244" t="s">
        <v>37</v>
      </c>
      <c r="AP50" s="244" t="s">
        <v>670</v>
      </c>
      <c r="AQ50" s="244" t="s">
        <v>37</v>
      </c>
      <c r="AR50" s="244" t="s">
        <v>670</v>
      </c>
      <c r="AS50" s="244" t="s">
        <v>37</v>
      </c>
      <c r="AT50" s="244" t="s">
        <v>670</v>
      </c>
      <c r="AU50" s="244" t="s">
        <v>37</v>
      </c>
      <c r="AV50" s="244" t="s">
        <v>670</v>
      </c>
      <c r="AW50" s="244" t="s">
        <v>670</v>
      </c>
    </row>
    <row r="51" spans="1:49" s="8" customFormat="1" ht="29.1" customHeight="1" x14ac:dyDescent="0.25">
      <c r="A51" s="248" t="s">
        <v>319</v>
      </c>
      <c r="B51" s="248" t="s">
        <v>308</v>
      </c>
      <c r="C51" s="244" t="s">
        <v>700</v>
      </c>
      <c r="D51" s="244" t="s">
        <v>700</v>
      </c>
      <c r="E51" s="244" t="s">
        <v>700</v>
      </c>
      <c r="F51" s="244" t="s">
        <v>670</v>
      </c>
      <c r="G51" s="244" t="s">
        <v>670</v>
      </c>
      <c r="H51" s="244" t="s">
        <v>670</v>
      </c>
      <c r="I51" s="244" t="s">
        <v>37</v>
      </c>
      <c r="J51" s="244" t="s">
        <v>670</v>
      </c>
      <c r="K51" s="244" t="s">
        <v>37</v>
      </c>
      <c r="L51" s="244" t="s">
        <v>670</v>
      </c>
      <c r="M51" s="244" t="s">
        <v>37</v>
      </c>
      <c r="N51" s="244" t="s">
        <v>670</v>
      </c>
      <c r="O51" s="244" t="s">
        <v>37</v>
      </c>
      <c r="P51" s="244" t="s">
        <v>670</v>
      </c>
      <c r="Q51" s="244" t="s">
        <v>37</v>
      </c>
      <c r="R51" s="244" t="s">
        <v>670</v>
      </c>
      <c r="S51" s="244" t="s">
        <v>37</v>
      </c>
      <c r="T51" s="244" t="s">
        <v>670</v>
      </c>
      <c r="U51" s="244" t="s">
        <v>37</v>
      </c>
      <c r="V51" s="244" t="s">
        <v>670</v>
      </c>
      <c r="W51" s="244" t="s">
        <v>37</v>
      </c>
      <c r="X51" s="244" t="s">
        <v>670</v>
      </c>
      <c r="Y51" s="244" t="s">
        <v>621</v>
      </c>
      <c r="Z51" s="244" t="s">
        <v>700</v>
      </c>
      <c r="AA51" s="244" t="s">
        <v>621</v>
      </c>
      <c r="AB51" s="244" t="s">
        <v>670</v>
      </c>
      <c r="AC51" s="244" t="s">
        <v>37</v>
      </c>
      <c r="AD51" s="244" t="s">
        <v>670</v>
      </c>
      <c r="AE51" s="244" t="s">
        <v>37</v>
      </c>
      <c r="AF51" s="244" t="s">
        <v>670</v>
      </c>
      <c r="AG51" s="244" t="s">
        <v>37</v>
      </c>
      <c r="AH51" s="244" t="s">
        <v>670</v>
      </c>
      <c r="AI51" s="244" t="s">
        <v>37</v>
      </c>
      <c r="AJ51" s="244" t="s">
        <v>670</v>
      </c>
      <c r="AK51" s="244" t="s">
        <v>37</v>
      </c>
      <c r="AL51" s="244" t="s">
        <v>670</v>
      </c>
      <c r="AM51" s="244" t="s">
        <v>37</v>
      </c>
      <c r="AN51" s="244" t="s">
        <v>670</v>
      </c>
      <c r="AO51" s="244" t="s">
        <v>37</v>
      </c>
      <c r="AP51" s="244" t="s">
        <v>670</v>
      </c>
      <c r="AQ51" s="244" t="s">
        <v>37</v>
      </c>
      <c r="AR51" s="244" t="s">
        <v>670</v>
      </c>
      <c r="AS51" s="244" t="s">
        <v>37</v>
      </c>
      <c r="AT51" s="244" t="s">
        <v>670</v>
      </c>
      <c r="AU51" s="244" t="s">
        <v>37</v>
      </c>
      <c r="AV51" s="244" t="s">
        <v>700</v>
      </c>
      <c r="AW51" s="244" t="s">
        <v>700</v>
      </c>
    </row>
    <row r="52" spans="1:49" s="8" customFormat="1" ht="29.1" customHeight="1" x14ac:dyDescent="0.25">
      <c r="A52" s="248" t="s">
        <v>320</v>
      </c>
      <c r="B52" s="248" t="s">
        <v>310</v>
      </c>
      <c r="C52" s="244" t="s">
        <v>670</v>
      </c>
      <c r="D52" s="244" t="s">
        <v>670</v>
      </c>
      <c r="E52" s="244" t="s">
        <v>670</v>
      </c>
      <c r="F52" s="244" t="s">
        <v>670</v>
      </c>
      <c r="G52" s="244" t="s">
        <v>670</v>
      </c>
      <c r="H52" s="244" t="s">
        <v>670</v>
      </c>
      <c r="I52" s="244" t="s">
        <v>37</v>
      </c>
      <c r="J52" s="244" t="s">
        <v>670</v>
      </c>
      <c r="K52" s="244" t="s">
        <v>37</v>
      </c>
      <c r="L52" s="244" t="s">
        <v>670</v>
      </c>
      <c r="M52" s="244" t="s">
        <v>37</v>
      </c>
      <c r="N52" s="244" t="s">
        <v>670</v>
      </c>
      <c r="O52" s="244" t="s">
        <v>37</v>
      </c>
      <c r="P52" s="244" t="s">
        <v>670</v>
      </c>
      <c r="Q52" s="244" t="s">
        <v>37</v>
      </c>
      <c r="R52" s="244" t="s">
        <v>670</v>
      </c>
      <c r="S52" s="244" t="s">
        <v>37</v>
      </c>
      <c r="T52" s="244" t="s">
        <v>670</v>
      </c>
      <c r="U52" s="244" t="s">
        <v>37</v>
      </c>
      <c r="V52" s="244" t="s">
        <v>670</v>
      </c>
      <c r="W52" s="244" t="s">
        <v>37</v>
      </c>
      <c r="X52" s="244" t="s">
        <v>670</v>
      </c>
      <c r="Y52" s="244" t="s">
        <v>37</v>
      </c>
      <c r="Z52" s="244" t="s">
        <v>670</v>
      </c>
      <c r="AA52" s="244" t="s">
        <v>37</v>
      </c>
      <c r="AB52" s="244" t="s">
        <v>670</v>
      </c>
      <c r="AC52" s="244" t="s">
        <v>37</v>
      </c>
      <c r="AD52" s="244" t="s">
        <v>670</v>
      </c>
      <c r="AE52" s="244" t="s">
        <v>37</v>
      </c>
      <c r="AF52" s="244" t="s">
        <v>670</v>
      </c>
      <c r="AG52" s="244" t="s">
        <v>37</v>
      </c>
      <c r="AH52" s="244" t="s">
        <v>670</v>
      </c>
      <c r="AI52" s="244" t="s">
        <v>37</v>
      </c>
      <c r="AJ52" s="244" t="s">
        <v>670</v>
      </c>
      <c r="AK52" s="244" t="s">
        <v>37</v>
      </c>
      <c r="AL52" s="244" t="s">
        <v>670</v>
      </c>
      <c r="AM52" s="244" t="s">
        <v>37</v>
      </c>
      <c r="AN52" s="244" t="s">
        <v>670</v>
      </c>
      <c r="AO52" s="244" t="s">
        <v>37</v>
      </c>
      <c r="AP52" s="244" t="s">
        <v>670</v>
      </c>
      <c r="AQ52" s="244" t="s">
        <v>37</v>
      </c>
      <c r="AR52" s="244" t="s">
        <v>670</v>
      </c>
      <c r="AS52" s="244" t="s">
        <v>37</v>
      </c>
      <c r="AT52" s="244" t="s">
        <v>670</v>
      </c>
      <c r="AU52" s="244" t="s">
        <v>37</v>
      </c>
      <c r="AV52" s="244" t="s">
        <v>670</v>
      </c>
      <c r="AW52" s="244" t="s">
        <v>670</v>
      </c>
    </row>
    <row r="53" spans="1:49" s="8" customFormat="1" ht="15" customHeight="1" x14ac:dyDescent="0.25">
      <c r="A53" s="248" t="s">
        <v>321</v>
      </c>
      <c r="B53" s="248" t="s">
        <v>312</v>
      </c>
      <c r="C53" s="244" t="s">
        <v>670</v>
      </c>
      <c r="D53" s="244" t="s">
        <v>670</v>
      </c>
      <c r="E53" s="244" t="s">
        <v>670</v>
      </c>
      <c r="F53" s="244" t="s">
        <v>670</v>
      </c>
      <c r="G53" s="244" t="s">
        <v>670</v>
      </c>
      <c r="H53" s="244" t="s">
        <v>670</v>
      </c>
      <c r="I53" s="244" t="s">
        <v>37</v>
      </c>
      <c r="J53" s="244" t="s">
        <v>670</v>
      </c>
      <c r="K53" s="244" t="s">
        <v>37</v>
      </c>
      <c r="L53" s="244" t="s">
        <v>670</v>
      </c>
      <c r="M53" s="244" t="s">
        <v>37</v>
      </c>
      <c r="N53" s="244" t="s">
        <v>670</v>
      </c>
      <c r="O53" s="244" t="s">
        <v>37</v>
      </c>
      <c r="P53" s="244" t="s">
        <v>670</v>
      </c>
      <c r="Q53" s="244" t="s">
        <v>37</v>
      </c>
      <c r="R53" s="244" t="s">
        <v>670</v>
      </c>
      <c r="S53" s="244" t="s">
        <v>37</v>
      </c>
      <c r="T53" s="244" t="s">
        <v>670</v>
      </c>
      <c r="U53" s="244" t="s">
        <v>37</v>
      </c>
      <c r="V53" s="244" t="s">
        <v>670</v>
      </c>
      <c r="W53" s="244" t="s">
        <v>37</v>
      </c>
      <c r="X53" s="244" t="s">
        <v>670</v>
      </c>
      <c r="Y53" s="244" t="s">
        <v>37</v>
      </c>
      <c r="Z53" s="244" t="s">
        <v>670</v>
      </c>
      <c r="AA53" s="244" t="s">
        <v>37</v>
      </c>
      <c r="AB53" s="244" t="s">
        <v>670</v>
      </c>
      <c r="AC53" s="244" t="s">
        <v>37</v>
      </c>
      <c r="AD53" s="244" t="s">
        <v>670</v>
      </c>
      <c r="AE53" s="244" t="s">
        <v>37</v>
      </c>
      <c r="AF53" s="244" t="s">
        <v>670</v>
      </c>
      <c r="AG53" s="244" t="s">
        <v>37</v>
      </c>
      <c r="AH53" s="244" t="s">
        <v>670</v>
      </c>
      <c r="AI53" s="244" t="s">
        <v>37</v>
      </c>
      <c r="AJ53" s="244" t="s">
        <v>670</v>
      </c>
      <c r="AK53" s="244" t="s">
        <v>37</v>
      </c>
      <c r="AL53" s="244" t="s">
        <v>670</v>
      </c>
      <c r="AM53" s="244" t="s">
        <v>37</v>
      </c>
      <c r="AN53" s="244" t="s">
        <v>670</v>
      </c>
      <c r="AO53" s="244" t="s">
        <v>37</v>
      </c>
      <c r="AP53" s="244" t="s">
        <v>670</v>
      </c>
      <c r="AQ53" s="244" t="s">
        <v>37</v>
      </c>
      <c r="AR53" s="244" t="s">
        <v>670</v>
      </c>
      <c r="AS53" s="244" t="s">
        <v>37</v>
      </c>
      <c r="AT53" s="244" t="s">
        <v>670</v>
      </c>
      <c r="AU53" s="244" t="s">
        <v>37</v>
      </c>
      <c r="AV53" s="244" t="s">
        <v>670</v>
      </c>
      <c r="AW53" s="244" t="s">
        <v>670</v>
      </c>
    </row>
    <row r="54" spans="1:49" s="8" customFormat="1" ht="15" customHeight="1" x14ac:dyDescent="0.25">
      <c r="A54" s="248" t="s">
        <v>322</v>
      </c>
      <c r="B54" s="248" t="s">
        <v>480</v>
      </c>
      <c r="C54" s="244" t="s">
        <v>670</v>
      </c>
      <c r="D54" s="244" t="s">
        <v>670</v>
      </c>
      <c r="E54" s="244" t="s">
        <v>670</v>
      </c>
      <c r="F54" s="244" t="s">
        <v>670</v>
      </c>
      <c r="G54" s="244" t="s">
        <v>670</v>
      </c>
      <c r="H54" s="244" t="s">
        <v>670</v>
      </c>
      <c r="I54" s="244" t="s">
        <v>37</v>
      </c>
      <c r="J54" s="244" t="s">
        <v>670</v>
      </c>
      <c r="K54" s="244" t="s">
        <v>37</v>
      </c>
      <c r="L54" s="244" t="s">
        <v>670</v>
      </c>
      <c r="M54" s="244" t="s">
        <v>37</v>
      </c>
      <c r="N54" s="244" t="s">
        <v>670</v>
      </c>
      <c r="O54" s="244" t="s">
        <v>37</v>
      </c>
      <c r="P54" s="244" t="s">
        <v>670</v>
      </c>
      <c r="Q54" s="244" t="s">
        <v>37</v>
      </c>
      <c r="R54" s="244" t="s">
        <v>670</v>
      </c>
      <c r="S54" s="244" t="s">
        <v>37</v>
      </c>
      <c r="T54" s="244" t="s">
        <v>670</v>
      </c>
      <c r="U54" s="244" t="s">
        <v>37</v>
      </c>
      <c r="V54" s="244" t="s">
        <v>670</v>
      </c>
      <c r="W54" s="244" t="s">
        <v>37</v>
      </c>
      <c r="X54" s="244" t="s">
        <v>670</v>
      </c>
      <c r="Y54" s="244" t="s">
        <v>37</v>
      </c>
      <c r="Z54" s="244" t="s">
        <v>670</v>
      </c>
      <c r="AA54" s="244" t="s">
        <v>37</v>
      </c>
      <c r="AB54" s="244" t="s">
        <v>670</v>
      </c>
      <c r="AC54" s="244" t="s">
        <v>37</v>
      </c>
      <c r="AD54" s="244" t="s">
        <v>670</v>
      </c>
      <c r="AE54" s="244" t="s">
        <v>37</v>
      </c>
      <c r="AF54" s="244" t="s">
        <v>670</v>
      </c>
      <c r="AG54" s="244" t="s">
        <v>37</v>
      </c>
      <c r="AH54" s="244" t="s">
        <v>670</v>
      </c>
      <c r="AI54" s="244" t="s">
        <v>37</v>
      </c>
      <c r="AJ54" s="244" t="s">
        <v>670</v>
      </c>
      <c r="AK54" s="244" t="s">
        <v>37</v>
      </c>
      <c r="AL54" s="244" t="s">
        <v>670</v>
      </c>
      <c r="AM54" s="244" t="s">
        <v>37</v>
      </c>
      <c r="AN54" s="244" t="s">
        <v>670</v>
      </c>
      <c r="AO54" s="244" t="s">
        <v>37</v>
      </c>
      <c r="AP54" s="244" t="s">
        <v>670</v>
      </c>
      <c r="AQ54" s="244" t="s">
        <v>37</v>
      </c>
      <c r="AR54" s="244" t="s">
        <v>670</v>
      </c>
      <c r="AS54" s="244" t="s">
        <v>37</v>
      </c>
      <c r="AT54" s="244" t="s">
        <v>670</v>
      </c>
      <c r="AU54" s="244" t="s">
        <v>37</v>
      </c>
      <c r="AV54" s="244" t="s">
        <v>670</v>
      </c>
      <c r="AW54" s="244" t="s">
        <v>670</v>
      </c>
    </row>
    <row r="55" spans="1:49" s="8" customFormat="1" ht="15" customHeight="1" x14ac:dyDescent="0.25">
      <c r="A55" s="248" t="s">
        <v>517</v>
      </c>
      <c r="B55" s="248" t="s">
        <v>481</v>
      </c>
      <c r="C55" s="244" t="s">
        <v>670</v>
      </c>
      <c r="D55" s="244" t="s">
        <v>670</v>
      </c>
      <c r="E55" s="244" t="s">
        <v>670</v>
      </c>
      <c r="F55" s="244" t="s">
        <v>670</v>
      </c>
      <c r="G55" s="244" t="s">
        <v>670</v>
      </c>
      <c r="H55" s="244" t="s">
        <v>670</v>
      </c>
      <c r="I55" s="244" t="s">
        <v>37</v>
      </c>
      <c r="J55" s="244" t="s">
        <v>670</v>
      </c>
      <c r="K55" s="244" t="s">
        <v>37</v>
      </c>
      <c r="L55" s="244" t="s">
        <v>670</v>
      </c>
      <c r="M55" s="244" t="s">
        <v>37</v>
      </c>
      <c r="N55" s="244" t="s">
        <v>670</v>
      </c>
      <c r="O55" s="244" t="s">
        <v>37</v>
      </c>
      <c r="P55" s="244" t="s">
        <v>670</v>
      </c>
      <c r="Q55" s="244" t="s">
        <v>37</v>
      </c>
      <c r="R55" s="244" t="s">
        <v>670</v>
      </c>
      <c r="S55" s="244" t="s">
        <v>37</v>
      </c>
      <c r="T55" s="244" t="s">
        <v>670</v>
      </c>
      <c r="U55" s="244" t="s">
        <v>37</v>
      </c>
      <c r="V55" s="244" t="s">
        <v>670</v>
      </c>
      <c r="W55" s="244" t="s">
        <v>37</v>
      </c>
      <c r="X55" s="244" t="s">
        <v>670</v>
      </c>
      <c r="Y55" s="244" t="s">
        <v>37</v>
      </c>
      <c r="Z55" s="244" t="s">
        <v>670</v>
      </c>
      <c r="AA55" s="244" t="s">
        <v>37</v>
      </c>
      <c r="AB55" s="244" t="s">
        <v>670</v>
      </c>
      <c r="AC55" s="244" t="s">
        <v>37</v>
      </c>
      <c r="AD55" s="244" t="s">
        <v>670</v>
      </c>
      <c r="AE55" s="244" t="s">
        <v>37</v>
      </c>
      <c r="AF55" s="244" t="s">
        <v>670</v>
      </c>
      <c r="AG55" s="244" t="s">
        <v>37</v>
      </c>
      <c r="AH55" s="244" t="s">
        <v>670</v>
      </c>
      <c r="AI55" s="244" t="s">
        <v>37</v>
      </c>
      <c r="AJ55" s="244" t="s">
        <v>670</v>
      </c>
      <c r="AK55" s="244" t="s">
        <v>37</v>
      </c>
      <c r="AL55" s="244" t="s">
        <v>670</v>
      </c>
      <c r="AM55" s="244" t="s">
        <v>37</v>
      </c>
      <c r="AN55" s="244" t="s">
        <v>670</v>
      </c>
      <c r="AO55" s="244" t="s">
        <v>37</v>
      </c>
      <c r="AP55" s="244" t="s">
        <v>670</v>
      </c>
      <c r="AQ55" s="244" t="s">
        <v>37</v>
      </c>
      <c r="AR55" s="244" t="s">
        <v>670</v>
      </c>
      <c r="AS55" s="244" t="s">
        <v>37</v>
      </c>
      <c r="AT55" s="244" t="s">
        <v>670</v>
      </c>
      <c r="AU55" s="244" t="s">
        <v>37</v>
      </c>
      <c r="AV55" s="244" t="s">
        <v>670</v>
      </c>
      <c r="AW55" s="244" t="s">
        <v>670</v>
      </c>
    </row>
    <row r="56" spans="1:49" s="8" customFormat="1" ht="15" customHeight="1" x14ac:dyDescent="0.25">
      <c r="A56" s="248" t="s">
        <v>518</v>
      </c>
      <c r="B56" s="248" t="s">
        <v>482</v>
      </c>
      <c r="C56" s="244" t="s">
        <v>670</v>
      </c>
      <c r="D56" s="244" t="s">
        <v>670</v>
      </c>
      <c r="E56" s="244" t="s">
        <v>670</v>
      </c>
      <c r="F56" s="244" t="s">
        <v>670</v>
      </c>
      <c r="G56" s="244" t="s">
        <v>670</v>
      </c>
      <c r="H56" s="244" t="s">
        <v>670</v>
      </c>
      <c r="I56" s="244" t="s">
        <v>37</v>
      </c>
      <c r="J56" s="244" t="s">
        <v>670</v>
      </c>
      <c r="K56" s="244" t="s">
        <v>37</v>
      </c>
      <c r="L56" s="244" t="s">
        <v>670</v>
      </c>
      <c r="M56" s="244" t="s">
        <v>37</v>
      </c>
      <c r="N56" s="244" t="s">
        <v>670</v>
      </c>
      <c r="O56" s="244" t="s">
        <v>37</v>
      </c>
      <c r="P56" s="244" t="s">
        <v>670</v>
      </c>
      <c r="Q56" s="244" t="s">
        <v>37</v>
      </c>
      <c r="R56" s="244" t="s">
        <v>670</v>
      </c>
      <c r="S56" s="244" t="s">
        <v>37</v>
      </c>
      <c r="T56" s="244" t="s">
        <v>670</v>
      </c>
      <c r="U56" s="244" t="s">
        <v>37</v>
      </c>
      <c r="V56" s="244" t="s">
        <v>670</v>
      </c>
      <c r="W56" s="244" t="s">
        <v>37</v>
      </c>
      <c r="X56" s="244" t="s">
        <v>670</v>
      </c>
      <c r="Y56" s="244" t="s">
        <v>37</v>
      </c>
      <c r="Z56" s="244" t="s">
        <v>670</v>
      </c>
      <c r="AA56" s="244" t="s">
        <v>37</v>
      </c>
      <c r="AB56" s="244" t="s">
        <v>670</v>
      </c>
      <c r="AC56" s="244" t="s">
        <v>37</v>
      </c>
      <c r="AD56" s="244" t="s">
        <v>670</v>
      </c>
      <c r="AE56" s="244" t="s">
        <v>37</v>
      </c>
      <c r="AF56" s="244" t="s">
        <v>670</v>
      </c>
      <c r="AG56" s="244" t="s">
        <v>37</v>
      </c>
      <c r="AH56" s="244" t="s">
        <v>670</v>
      </c>
      <c r="AI56" s="244" t="s">
        <v>37</v>
      </c>
      <c r="AJ56" s="244" t="s">
        <v>670</v>
      </c>
      <c r="AK56" s="244" t="s">
        <v>37</v>
      </c>
      <c r="AL56" s="244" t="s">
        <v>670</v>
      </c>
      <c r="AM56" s="244" t="s">
        <v>37</v>
      </c>
      <c r="AN56" s="244" t="s">
        <v>670</v>
      </c>
      <c r="AO56" s="244" t="s">
        <v>37</v>
      </c>
      <c r="AP56" s="244" t="s">
        <v>670</v>
      </c>
      <c r="AQ56" s="244" t="s">
        <v>37</v>
      </c>
      <c r="AR56" s="244" t="s">
        <v>670</v>
      </c>
      <c r="AS56" s="244" t="s">
        <v>37</v>
      </c>
      <c r="AT56" s="244" t="s">
        <v>670</v>
      </c>
      <c r="AU56" s="244" t="s">
        <v>37</v>
      </c>
      <c r="AV56" s="244" t="s">
        <v>670</v>
      </c>
      <c r="AW56" s="244" t="s">
        <v>670</v>
      </c>
    </row>
    <row r="57" spans="1:49" s="8" customFormat="1" ht="15" customHeight="1" x14ac:dyDescent="0.25">
      <c r="A57" s="248" t="s">
        <v>519</v>
      </c>
      <c r="B57" s="248" t="s">
        <v>483</v>
      </c>
      <c r="C57" s="244" t="s">
        <v>670</v>
      </c>
      <c r="D57" s="244" t="s">
        <v>670</v>
      </c>
      <c r="E57" s="244" t="s">
        <v>670</v>
      </c>
      <c r="F57" s="244" t="s">
        <v>670</v>
      </c>
      <c r="G57" s="244" t="s">
        <v>670</v>
      </c>
      <c r="H57" s="244" t="s">
        <v>670</v>
      </c>
      <c r="I57" s="244" t="s">
        <v>37</v>
      </c>
      <c r="J57" s="244" t="s">
        <v>670</v>
      </c>
      <c r="K57" s="244" t="s">
        <v>37</v>
      </c>
      <c r="L57" s="244" t="s">
        <v>670</v>
      </c>
      <c r="M57" s="244" t="s">
        <v>37</v>
      </c>
      <c r="N57" s="244" t="s">
        <v>670</v>
      </c>
      <c r="O57" s="244" t="s">
        <v>37</v>
      </c>
      <c r="P57" s="244" t="s">
        <v>670</v>
      </c>
      <c r="Q57" s="244" t="s">
        <v>37</v>
      </c>
      <c r="R57" s="244" t="s">
        <v>670</v>
      </c>
      <c r="S57" s="244" t="s">
        <v>37</v>
      </c>
      <c r="T57" s="244" t="s">
        <v>670</v>
      </c>
      <c r="U57" s="244" t="s">
        <v>37</v>
      </c>
      <c r="V57" s="244" t="s">
        <v>670</v>
      </c>
      <c r="W57" s="244" t="s">
        <v>37</v>
      </c>
      <c r="X57" s="244" t="s">
        <v>670</v>
      </c>
      <c r="Y57" s="244" t="s">
        <v>37</v>
      </c>
      <c r="Z57" s="244" t="s">
        <v>670</v>
      </c>
      <c r="AA57" s="244" t="s">
        <v>37</v>
      </c>
      <c r="AB57" s="244" t="s">
        <v>670</v>
      </c>
      <c r="AC57" s="244" t="s">
        <v>37</v>
      </c>
      <c r="AD57" s="244" t="s">
        <v>670</v>
      </c>
      <c r="AE57" s="244" t="s">
        <v>37</v>
      </c>
      <c r="AF57" s="244" t="s">
        <v>670</v>
      </c>
      <c r="AG57" s="244" t="s">
        <v>37</v>
      </c>
      <c r="AH57" s="244" t="s">
        <v>670</v>
      </c>
      <c r="AI57" s="244" t="s">
        <v>37</v>
      </c>
      <c r="AJ57" s="244" t="s">
        <v>670</v>
      </c>
      <c r="AK57" s="244" t="s">
        <v>37</v>
      </c>
      <c r="AL57" s="244" t="s">
        <v>670</v>
      </c>
      <c r="AM57" s="244" t="s">
        <v>37</v>
      </c>
      <c r="AN57" s="244" t="s">
        <v>670</v>
      </c>
      <c r="AO57" s="244" t="s">
        <v>37</v>
      </c>
      <c r="AP57" s="244" t="s">
        <v>670</v>
      </c>
      <c r="AQ57" s="244" t="s">
        <v>37</v>
      </c>
      <c r="AR57" s="244" t="s">
        <v>670</v>
      </c>
      <c r="AS57" s="244" t="s">
        <v>37</v>
      </c>
      <c r="AT57" s="244" t="s">
        <v>670</v>
      </c>
      <c r="AU57" s="244" t="s">
        <v>37</v>
      </c>
      <c r="AV57" s="244" t="s">
        <v>670</v>
      </c>
      <c r="AW57" s="244" t="s">
        <v>670</v>
      </c>
    </row>
    <row r="58" spans="1:49" s="8" customFormat="1" ht="15" customHeight="1" x14ac:dyDescent="0.25">
      <c r="A58" s="248" t="s">
        <v>520</v>
      </c>
      <c r="B58" s="248" t="s">
        <v>484</v>
      </c>
      <c r="C58" s="244" t="s">
        <v>670</v>
      </c>
      <c r="D58" s="244" t="s">
        <v>670</v>
      </c>
      <c r="E58" s="244" t="s">
        <v>670</v>
      </c>
      <c r="F58" s="244" t="s">
        <v>670</v>
      </c>
      <c r="G58" s="244" t="s">
        <v>670</v>
      </c>
      <c r="H58" s="244" t="s">
        <v>670</v>
      </c>
      <c r="I58" s="244" t="s">
        <v>37</v>
      </c>
      <c r="J58" s="244" t="s">
        <v>670</v>
      </c>
      <c r="K58" s="244" t="s">
        <v>37</v>
      </c>
      <c r="L58" s="244" t="s">
        <v>670</v>
      </c>
      <c r="M58" s="244" t="s">
        <v>37</v>
      </c>
      <c r="N58" s="244" t="s">
        <v>670</v>
      </c>
      <c r="O58" s="244" t="s">
        <v>37</v>
      </c>
      <c r="P58" s="244" t="s">
        <v>670</v>
      </c>
      <c r="Q58" s="244" t="s">
        <v>37</v>
      </c>
      <c r="R58" s="244" t="s">
        <v>670</v>
      </c>
      <c r="S58" s="244" t="s">
        <v>37</v>
      </c>
      <c r="T58" s="244" t="s">
        <v>670</v>
      </c>
      <c r="U58" s="244" t="s">
        <v>37</v>
      </c>
      <c r="V58" s="244" t="s">
        <v>670</v>
      </c>
      <c r="W58" s="244" t="s">
        <v>37</v>
      </c>
      <c r="X58" s="244" t="s">
        <v>670</v>
      </c>
      <c r="Y58" s="244" t="s">
        <v>37</v>
      </c>
      <c r="Z58" s="244" t="s">
        <v>670</v>
      </c>
      <c r="AA58" s="244" t="s">
        <v>37</v>
      </c>
      <c r="AB58" s="244" t="s">
        <v>670</v>
      </c>
      <c r="AC58" s="244" t="s">
        <v>37</v>
      </c>
      <c r="AD58" s="244" t="s">
        <v>670</v>
      </c>
      <c r="AE58" s="244" t="s">
        <v>37</v>
      </c>
      <c r="AF58" s="244" t="s">
        <v>670</v>
      </c>
      <c r="AG58" s="244" t="s">
        <v>37</v>
      </c>
      <c r="AH58" s="244" t="s">
        <v>670</v>
      </c>
      <c r="AI58" s="244" t="s">
        <v>37</v>
      </c>
      <c r="AJ58" s="244" t="s">
        <v>670</v>
      </c>
      <c r="AK58" s="244" t="s">
        <v>37</v>
      </c>
      <c r="AL58" s="244" t="s">
        <v>670</v>
      </c>
      <c r="AM58" s="244" t="s">
        <v>37</v>
      </c>
      <c r="AN58" s="244" t="s">
        <v>670</v>
      </c>
      <c r="AO58" s="244" t="s">
        <v>37</v>
      </c>
      <c r="AP58" s="244" t="s">
        <v>670</v>
      </c>
      <c r="AQ58" s="244" t="s">
        <v>37</v>
      </c>
      <c r="AR58" s="244" t="s">
        <v>670</v>
      </c>
      <c r="AS58" s="244" t="s">
        <v>37</v>
      </c>
      <c r="AT58" s="244" t="s">
        <v>670</v>
      </c>
      <c r="AU58" s="244" t="s">
        <v>37</v>
      </c>
      <c r="AV58" s="244" t="s">
        <v>670</v>
      </c>
      <c r="AW58" s="244" t="s">
        <v>670</v>
      </c>
    </row>
    <row r="59" spans="1:49" ht="29.1" customHeight="1" x14ac:dyDescent="0.25">
      <c r="A59" s="248" t="s">
        <v>624</v>
      </c>
      <c r="B59" s="246" t="s">
        <v>323</v>
      </c>
      <c r="C59" s="244"/>
      <c r="D59" s="244"/>
      <c r="E59" s="244"/>
      <c r="F59" s="244"/>
      <c r="G59" s="244"/>
      <c r="H59" s="244"/>
      <c r="I59" s="244"/>
      <c r="J59" s="244"/>
      <c r="K59" s="244"/>
      <c r="L59" s="244"/>
      <c r="M59" s="244"/>
      <c r="N59" s="244"/>
      <c r="O59" s="244"/>
      <c r="P59" s="244"/>
      <c r="Q59" s="244"/>
      <c r="R59" s="244"/>
      <c r="S59" s="244"/>
      <c r="T59" s="244"/>
      <c r="U59" s="244"/>
      <c r="V59" s="244"/>
      <c r="W59" s="244"/>
      <c r="X59" s="244"/>
      <c r="Y59" s="244"/>
      <c r="Z59" s="244"/>
      <c r="AA59" s="244"/>
      <c r="AB59" s="244"/>
      <c r="AC59" s="244"/>
      <c r="AD59" s="244"/>
      <c r="AE59" s="244"/>
      <c r="AF59" s="244"/>
      <c r="AG59" s="244"/>
      <c r="AH59" s="244"/>
      <c r="AI59" s="244"/>
      <c r="AJ59" s="244"/>
      <c r="AK59" s="244"/>
      <c r="AL59" s="244"/>
      <c r="AM59" s="244"/>
      <c r="AN59" s="244"/>
      <c r="AO59" s="244"/>
      <c r="AP59" s="244"/>
      <c r="AQ59" s="244"/>
      <c r="AR59" s="244"/>
      <c r="AS59" s="244"/>
      <c r="AT59" s="244"/>
      <c r="AU59" s="244"/>
      <c r="AV59" s="244"/>
      <c r="AW59" s="244"/>
    </row>
    <row r="60" spans="1:49" ht="15" customHeight="1" x14ac:dyDescent="0.25">
      <c r="A60" s="248" t="s">
        <v>324</v>
      </c>
      <c r="B60" s="248" t="s">
        <v>325</v>
      </c>
      <c r="C60" s="244" t="s">
        <v>680</v>
      </c>
      <c r="D60" s="244" t="s">
        <v>680</v>
      </c>
      <c r="E60" s="244" t="s">
        <v>680</v>
      </c>
      <c r="F60" s="244" t="s">
        <v>670</v>
      </c>
      <c r="G60" s="244" t="s">
        <v>670</v>
      </c>
      <c r="H60" s="244" t="s">
        <v>670</v>
      </c>
      <c r="I60" s="244" t="s">
        <v>37</v>
      </c>
      <c r="J60" s="244" t="s">
        <v>670</v>
      </c>
      <c r="K60" s="244" t="s">
        <v>37</v>
      </c>
      <c r="L60" s="244" t="s">
        <v>670</v>
      </c>
      <c r="M60" s="244" t="s">
        <v>37</v>
      </c>
      <c r="N60" s="244" t="s">
        <v>670</v>
      </c>
      <c r="O60" s="244" t="s">
        <v>37</v>
      </c>
      <c r="P60" s="244" t="s">
        <v>670</v>
      </c>
      <c r="Q60" s="244" t="s">
        <v>37</v>
      </c>
      <c r="R60" s="244" t="s">
        <v>670</v>
      </c>
      <c r="S60" s="244" t="s">
        <v>37</v>
      </c>
      <c r="T60" s="244" t="s">
        <v>670</v>
      </c>
      <c r="U60" s="244" t="s">
        <v>37</v>
      </c>
      <c r="V60" s="244" t="s">
        <v>670</v>
      </c>
      <c r="W60" s="244" t="s">
        <v>37</v>
      </c>
      <c r="X60" s="244" t="s">
        <v>680</v>
      </c>
      <c r="Y60" s="244" t="s">
        <v>621</v>
      </c>
      <c r="Z60" s="244" t="s">
        <v>680</v>
      </c>
      <c r="AA60" s="244" t="s">
        <v>621</v>
      </c>
      <c r="AB60" s="244" t="s">
        <v>670</v>
      </c>
      <c r="AC60" s="244" t="s">
        <v>37</v>
      </c>
      <c r="AD60" s="244" t="s">
        <v>670</v>
      </c>
      <c r="AE60" s="244" t="s">
        <v>37</v>
      </c>
      <c r="AF60" s="244" t="s">
        <v>670</v>
      </c>
      <c r="AG60" s="244" t="s">
        <v>37</v>
      </c>
      <c r="AH60" s="244" t="s">
        <v>670</v>
      </c>
      <c r="AI60" s="244" t="s">
        <v>37</v>
      </c>
      <c r="AJ60" s="244" t="s">
        <v>670</v>
      </c>
      <c r="AK60" s="244" t="s">
        <v>37</v>
      </c>
      <c r="AL60" s="244" t="s">
        <v>670</v>
      </c>
      <c r="AM60" s="244" t="s">
        <v>37</v>
      </c>
      <c r="AN60" s="244" t="s">
        <v>670</v>
      </c>
      <c r="AO60" s="244" t="s">
        <v>37</v>
      </c>
      <c r="AP60" s="244" t="s">
        <v>670</v>
      </c>
      <c r="AQ60" s="244" t="s">
        <v>37</v>
      </c>
      <c r="AR60" s="244" t="s">
        <v>670</v>
      </c>
      <c r="AS60" s="244" t="s">
        <v>37</v>
      </c>
      <c r="AT60" s="244" t="s">
        <v>670</v>
      </c>
      <c r="AU60" s="244" t="s">
        <v>37</v>
      </c>
      <c r="AV60" s="244" t="s">
        <v>680</v>
      </c>
      <c r="AW60" s="244" t="s">
        <v>680</v>
      </c>
    </row>
    <row r="61" spans="1:49" s="8" customFormat="1" ht="15" customHeight="1" x14ac:dyDescent="0.25">
      <c r="A61" s="248" t="s">
        <v>326</v>
      </c>
      <c r="B61" s="248" t="s">
        <v>327</v>
      </c>
      <c r="C61" s="244" t="s">
        <v>670</v>
      </c>
      <c r="D61" s="244" t="s">
        <v>670</v>
      </c>
      <c r="E61" s="244" t="s">
        <v>670</v>
      </c>
      <c r="F61" s="244" t="s">
        <v>670</v>
      </c>
      <c r="G61" s="244" t="s">
        <v>670</v>
      </c>
      <c r="H61" s="244" t="s">
        <v>670</v>
      </c>
      <c r="I61" s="244" t="s">
        <v>37</v>
      </c>
      <c r="J61" s="244" t="s">
        <v>670</v>
      </c>
      <c r="K61" s="244" t="s">
        <v>37</v>
      </c>
      <c r="L61" s="244" t="s">
        <v>670</v>
      </c>
      <c r="M61" s="244" t="s">
        <v>37</v>
      </c>
      <c r="N61" s="244" t="s">
        <v>670</v>
      </c>
      <c r="O61" s="244" t="s">
        <v>37</v>
      </c>
      <c r="P61" s="244" t="s">
        <v>670</v>
      </c>
      <c r="Q61" s="244" t="s">
        <v>37</v>
      </c>
      <c r="R61" s="244" t="s">
        <v>670</v>
      </c>
      <c r="S61" s="244" t="s">
        <v>37</v>
      </c>
      <c r="T61" s="244" t="s">
        <v>670</v>
      </c>
      <c r="U61" s="244" t="s">
        <v>37</v>
      </c>
      <c r="V61" s="244" t="s">
        <v>670</v>
      </c>
      <c r="W61" s="244" t="s">
        <v>37</v>
      </c>
      <c r="X61" s="244" t="s">
        <v>670</v>
      </c>
      <c r="Y61" s="244" t="s">
        <v>37</v>
      </c>
      <c r="Z61" s="244" t="s">
        <v>670</v>
      </c>
      <c r="AA61" s="244" t="s">
        <v>37</v>
      </c>
      <c r="AB61" s="244" t="s">
        <v>670</v>
      </c>
      <c r="AC61" s="244" t="s">
        <v>37</v>
      </c>
      <c r="AD61" s="244" t="s">
        <v>670</v>
      </c>
      <c r="AE61" s="244" t="s">
        <v>37</v>
      </c>
      <c r="AF61" s="244" t="s">
        <v>670</v>
      </c>
      <c r="AG61" s="244" t="s">
        <v>37</v>
      </c>
      <c r="AH61" s="244" t="s">
        <v>670</v>
      </c>
      <c r="AI61" s="244" t="s">
        <v>37</v>
      </c>
      <c r="AJ61" s="244" t="s">
        <v>670</v>
      </c>
      <c r="AK61" s="244" t="s">
        <v>37</v>
      </c>
      <c r="AL61" s="244" t="s">
        <v>670</v>
      </c>
      <c r="AM61" s="244" t="s">
        <v>37</v>
      </c>
      <c r="AN61" s="244" t="s">
        <v>670</v>
      </c>
      <c r="AO61" s="244" t="s">
        <v>37</v>
      </c>
      <c r="AP61" s="244" t="s">
        <v>670</v>
      </c>
      <c r="AQ61" s="244" t="s">
        <v>37</v>
      </c>
      <c r="AR61" s="244" t="s">
        <v>670</v>
      </c>
      <c r="AS61" s="244" t="s">
        <v>37</v>
      </c>
      <c r="AT61" s="244" t="s">
        <v>670</v>
      </c>
      <c r="AU61" s="244" t="s">
        <v>37</v>
      </c>
      <c r="AV61" s="244" t="s">
        <v>670</v>
      </c>
      <c r="AW61" s="244" t="s">
        <v>670</v>
      </c>
    </row>
    <row r="62" spans="1:49" s="8" customFormat="1" ht="15" customHeight="1" x14ac:dyDescent="0.25">
      <c r="A62" s="248" t="s">
        <v>328</v>
      </c>
      <c r="B62" s="248" t="s">
        <v>329</v>
      </c>
      <c r="C62" s="244" t="s">
        <v>670</v>
      </c>
      <c r="D62" s="244" t="s">
        <v>670</v>
      </c>
      <c r="E62" s="244" t="s">
        <v>670</v>
      </c>
      <c r="F62" s="244" t="s">
        <v>670</v>
      </c>
      <c r="G62" s="244" t="s">
        <v>670</v>
      </c>
      <c r="H62" s="244" t="s">
        <v>670</v>
      </c>
      <c r="I62" s="244" t="s">
        <v>37</v>
      </c>
      <c r="J62" s="244" t="s">
        <v>670</v>
      </c>
      <c r="K62" s="244" t="s">
        <v>37</v>
      </c>
      <c r="L62" s="244" t="s">
        <v>670</v>
      </c>
      <c r="M62" s="244" t="s">
        <v>37</v>
      </c>
      <c r="N62" s="244" t="s">
        <v>670</v>
      </c>
      <c r="O62" s="244" t="s">
        <v>37</v>
      </c>
      <c r="P62" s="244" t="s">
        <v>670</v>
      </c>
      <c r="Q62" s="244" t="s">
        <v>37</v>
      </c>
      <c r="R62" s="244" t="s">
        <v>670</v>
      </c>
      <c r="S62" s="244" t="s">
        <v>37</v>
      </c>
      <c r="T62" s="244" t="s">
        <v>670</v>
      </c>
      <c r="U62" s="244" t="s">
        <v>37</v>
      </c>
      <c r="V62" s="244" t="s">
        <v>670</v>
      </c>
      <c r="W62" s="244" t="s">
        <v>37</v>
      </c>
      <c r="X62" s="244" t="s">
        <v>670</v>
      </c>
      <c r="Y62" s="244" t="s">
        <v>37</v>
      </c>
      <c r="Z62" s="244" t="s">
        <v>670</v>
      </c>
      <c r="AA62" s="244" t="s">
        <v>37</v>
      </c>
      <c r="AB62" s="244" t="s">
        <v>670</v>
      </c>
      <c r="AC62" s="244" t="s">
        <v>37</v>
      </c>
      <c r="AD62" s="244" t="s">
        <v>670</v>
      </c>
      <c r="AE62" s="244" t="s">
        <v>37</v>
      </c>
      <c r="AF62" s="244" t="s">
        <v>670</v>
      </c>
      <c r="AG62" s="244" t="s">
        <v>37</v>
      </c>
      <c r="AH62" s="244" t="s">
        <v>670</v>
      </c>
      <c r="AI62" s="244" t="s">
        <v>37</v>
      </c>
      <c r="AJ62" s="244" t="s">
        <v>670</v>
      </c>
      <c r="AK62" s="244" t="s">
        <v>37</v>
      </c>
      <c r="AL62" s="244" t="s">
        <v>670</v>
      </c>
      <c r="AM62" s="244" t="s">
        <v>37</v>
      </c>
      <c r="AN62" s="244" t="s">
        <v>670</v>
      </c>
      <c r="AO62" s="244" t="s">
        <v>37</v>
      </c>
      <c r="AP62" s="244" t="s">
        <v>670</v>
      </c>
      <c r="AQ62" s="244" t="s">
        <v>37</v>
      </c>
      <c r="AR62" s="244" t="s">
        <v>670</v>
      </c>
      <c r="AS62" s="244" t="s">
        <v>37</v>
      </c>
      <c r="AT62" s="244" t="s">
        <v>670</v>
      </c>
      <c r="AU62" s="244" t="s">
        <v>37</v>
      </c>
      <c r="AV62" s="244" t="s">
        <v>670</v>
      </c>
      <c r="AW62" s="244" t="s">
        <v>670</v>
      </c>
    </row>
    <row r="63" spans="1:49" s="8" customFormat="1" ht="15" customHeight="1" x14ac:dyDescent="0.25">
      <c r="A63" s="248" t="s">
        <v>330</v>
      </c>
      <c r="B63" s="248" t="s">
        <v>331</v>
      </c>
      <c r="C63" s="244" t="s">
        <v>670</v>
      </c>
      <c r="D63" s="244" t="s">
        <v>670</v>
      </c>
      <c r="E63" s="244" t="s">
        <v>670</v>
      </c>
      <c r="F63" s="244" t="s">
        <v>670</v>
      </c>
      <c r="G63" s="244" t="s">
        <v>670</v>
      </c>
      <c r="H63" s="244" t="s">
        <v>670</v>
      </c>
      <c r="I63" s="244" t="s">
        <v>37</v>
      </c>
      <c r="J63" s="244" t="s">
        <v>670</v>
      </c>
      <c r="K63" s="244" t="s">
        <v>37</v>
      </c>
      <c r="L63" s="244" t="s">
        <v>670</v>
      </c>
      <c r="M63" s="244" t="s">
        <v>37</v>
      </c>
      <c r="N63" s="244" t="s">
        <v>670</v>
      </c>
      <c r="O63" s="244" t="s">
        <v>37</v>
      </c>
      <c r="P63" s="244" t="s">
        <v>670</v>
      </c>
      <c r="Q63" s="244" t="s">
        <v>37</v>
      </c>
      <c r="R63" s="244" t="s">
        <v>670</v>
      </c>
      <c r="S63" s="244" t="s">
        <v>37</v>
      </c>
      <c r="T63" s="244" t="s">
        <v>670</v>
      </c>
      <c r="U63" s="244" t="s">
        <v>37</v>
      </c>
      <c r="V63" s="244" t="s">
        <v>670</v>
      </c>
      <c r="W63" s="244" t="s">
        <v>37</v>
      </c>
      <c r="X63" s="244" t="s">
        <v>670</v>
      </c>
      <c r="Y63" s="244" t="s">
        <v>37</v>
      </c>
      <c r="Z63" s="244" t="s">
        <v>670</v>
      </c>
      <c r="AA63" s="244" t="s">
        <v>37</v>
      </c>
      <c r="AB63" s="244" t="s">
        <v>670</v>
      </c>
      <c r="AC63" s="244" t="s">
        <v>37</v>
      </c>
      <c r="AD63" s="244" t="s">
        <v>670</v>
      </c>
      <c r="AE63" s="244" t="s">
        <v>37</v>
      </c>
      <c r="AF63" s="244" t="s">
        <v>670</v>
      </c>
      <c r="AG63" s="244" t="s">
        <v>37</v>
      </c>
      <c r="AH63" s="244" t="s">
        <v>670</v>
      </c>
      <c r="AI63" s="244" t="s">
        <v>37</v>
      </c>
      <c r="AJ63" s="244" t="s">
        <v>670</v>
      </c>
      <c r="AK63" s="244" t="s">
        <v>37</v>
      </c>
      <c r="AL63" s="244" t="s">
        <v>670</v>
      </c>
      <c r="AM63" s="244" t="s">
        <v>37</v>
      </c>
      <c r="AN63" s="244" t="s">
        <v>670</v>
      </c>
      <c r="AO63" s="244" t="s">
        <v>37</v>
      </c>
      <c r="AP63" s="244" t="s">
        <v>670</v>
      </c>
      <c r="AQ63" s="244" t="s">
        <v>37</v>
      </c>
      <c r="AR63" s="244" t="s">
        <v>670</v>
      </c>
      <c r="AS63" s="244" t="s">
        <v>37</v>
      </c>
      <c r="AT63" s="244" t="s">
        <v>670</v>
      </c>
      <c r="AU63" s="244" t="s">
        <v>37</v>
      </c>
      <c r="AV63" s="244" t="s">
        <v>670</v>
      </c>
      <c r="AW63" s="244" t="s">
        <v>670</v>
      </c>
    </row>
    <row r="64" spans="1:49" s="8" customFormat="1" ht="15" customHeight="1" x14ac:dyDescent="0.25">
      <c r="A64" s="248" t="s">
        <v>332</v>
      </c>
      <c r="B64" s="248" t="s">
        <v>333</v>
      </c>
      <c r="C64" s="244" t="s">
        <v>700</v>
      </c>
      <c r="D64" s="244" t="s">
        <v>700</v>
      </c>
      <c r="E64" s="244" t="s">
        <v>700</v>
      </c>
      <c r="F64" s="244" t="s">
        <v>670</v>
      </c>
      <c r="G64" s="244" t="s">
        <v>670</v>
      </c>
      <c r="H64" s="244" t="s">
        <v>670</v>
      </c>
      <c r="I64" s="244" t="s">
        <v>37</v>
      </c>
      <c r="J64" s="244" t="s">
        <v>670</v>
      </c>
      <c r="K64" s="244" t="s">
        <v>37</v>
      </c>
      <c r="L64" s="244" t="s">
        <v>670</v>
      </c>
      <c r="M64" s="244" t="s">
        <v>37</v>
      </c>
      <c r="N64" s="244" t="s">
        <v>670</v>
      </c>
      <c r="O64" s="244" t="s">
        <v>37</v>
      </c>
      <c r="P64" s="244" t="s">
        <v>670</v>
      </c>
      <c r="Q64" s="244" t="s">
        <v>37</v>
      </c>
      <c r="R64" s="244" t="s">
        <v>670</v>
      </c>
      <c r="S64" s="244" t="s">
        <v>37</v>
      </c>
      <c r="T64" s="244" t="s">
        <v>670</v>
      </c>
      <c r="U64" s="244" t="s">
        <v>37</v>
      </c>
      <c r="V64" s="244" t="s">
        <v>670</v>
      </c>
      <c r="W64" s="244" t="s">
        <v>37</v>
      </c>
      <c r="X64" s="244" t="s">
        <v>670</v>
      </c>
      <c r="Y64" s="244" t="s">
        <v>621</v>
      </c>
      <c r="Z64" s="244" t="s">
        <v>700</v>
      </c>
      <c r="AA64" s="244" t="s">
        <v>621</v>
      </c>
      <c r="AB64" s="244" t="s">
        <v>670</v>
      </c>
      <c r="AC64" s="244" t="s">
        <v>37</v>
      </c>
      <c r="AD64" s="244" t="s">
        <v>670</v>
      </c>
      <c r="AE64" s="244" t="s">
        <v>37</v>
      </c>
      <c r="AF64" s="244" t="s">
        <v>670</v>
      </c>
      <c r="AG64" s="244" t="s">
        <v>37</v>
      </c>
      <c r="AH64" s="244" t="s">
        <v>670</v>
      </c>
      <c r="AI64" s="244" t="s">
        <v>37</v>
      </c>
      <c r="AJ64" s="244" t="s">
        <v>670</v>
      </c>
      <c r="AK64" s="244" t="s">
        <v>37</v>
      </c>
      <c r="AL64" s="244" t="s">
        <v>670</v>
      </c>
      <c r="AM64" s="244" t="s">
        <v>37</v>
      </c>
      <c r="AN64" s="244" t="s">
        <v>670</v>
      </c>
      <c r="AO64" s="244" t="s">
        <v>37</v>
      </c>
      <c r="AP64" s="244" t="s">
        <v>670</v>
      </c>
      <c r="AQ64" s="244" t="s">
        <v>37</v>
      </c>
      <c r="AR64" s="244" t="s">
        <v>670</v>
      </c>
      <c r="AS64" s="244" t="s">
        <v>37</v>
      </c>
      <c r="AT64" s="244" t="s">
        <v>670</v>
      </c>
      <c r="AU64" s="244" t="s">
        <v>37</v>
      </c>
      <c r="AV64" s="244" t="s">
        <v>700</v>
      </c>
      <c r="AW64" s="244" t="s">
        <v>700</v>
      </c>
    </row>
    <row r="65" spans="1:49" s="8" customFormat="1" ht="15" customHeight="1" x14ac:dyDescent="0.25">
      <c r="A65" s="248" t="s">
        <v>334</v>
      </c>
      <c r="B65" s="248" t="s">
        <v>480</v>
      </c>
      <c r="C65" s="244" t="s">
        <v>670</v>
      </c>
      <c r="D65" s="244" t="s">
        <v>670</v>
      </c>
      <c r="E65" s="244" t="s">
        <v>670</v>
      </c>
      <c r="F65" s="244" t="s">
        <v>670</v>
      </c>
      <c r="G65" s="244" t="s">
        <v>670</v>
      </c>
      <c r="H65" s="244" t="s">
        <v>670</v>
      </c>
      <c r="I65" s="244" t="s">
        <v>37</v>
      </c>
      <c r="J65" s="244" t="s">
        <v>670</v>
      </c>
      <c r="K65" s="244" t="s">
        <v>37</v>
      </c>
      <c r="L65" s="244" t="s">
        <v>670</v>
      </c>
      <c r="M65" s="244" t="s">
        <v>37</v>
      </c>
      <c r="N65" s="244" t="s">
        <v>670</v>
      </c>
      <c r="O65" s="244" t="s">
        <v>37</v>
      </c>
      <c r="P65" s="244" t="s">
        <v>670</v>
      </c>
      <c r="Q65" s="244" t="s">
        <v>37</v>
      </c>
      <c r="R65" s="244" t="s">
        <v>670</v>
      </c>
      <c r="S65" s="244" t="s">
        <v>37</v>
      </c>
      <c r="T65" s="244" t="s">
        <v>670</v>
      </c>
      <c r="U65" s="244" t="s">
        <v>37</v>
      </c>
      <c r="V65" s="244" t="s">
        <v>670</v>
      </c>
      <c r="W65" s="244" t="s">
        <v>37</v>
      </c>
      <c r="X65" s="244" t="s">
        <v>670</v>
      </c>
      <c r="Y65" s="244" t="s">
        <v>37</v>
      </c>
      <c r="Z65" s="244" t="s">
        <v>670</v>
      </c>
      <c r="AA65" s="244" t="s">
        <v>37</v>
      </c>
      <c r="AB65" s="244" t="s">
        <v>670</v>
      </c>
      <c r="AC65" s="244" t="s">
        <v>37</v>
      </c>
      <c r="AD65" s="244" t="s">
        <v>670</v>
      </c>
      <c r="AE65" s="244" t="s">
        <v>37</v>
      </c>
      <c r="AF65" s="244" t="s">
        <v>670</v>
      </c>
      <c r="AG65" s="244" t="s">
        <v>37</v>
      </c>
      <c r="AH65" s="244" t="s">
        <v>670</v>
      </c>
      <c r="AI65" s="244" t="s">
        <v>37</v>
      </c>
      <c r="AJ65" s="244" t="s">
        <v>670</v>
      </c>
      <c r="AK65" s="244" t="s">
        <v>37</v>
      </c>
      <c r="AL65" s="244" t="s">
        <v>670</v>
      </c>
      <c r="AM65" s="244" t="s">
        <v>37</v>
      </c>
      <c r="AN65" s="244" t="s">
        <v>670</v>
      </c>
      <c r="AO65" s="244" t="s">
        <v>37</v>
      </c>
      <c r="AP65" s="244" t="s">
        <v>670</v>
      </c>
      <c r="AQ65" s="244" t="s">
        <v>37</v>
      </c>
      <c r="AR65" s="244" t="s">
        <v>670</v>
      </c>
      <c r="AS65" s="244" t="s">
        <v>37</v>
      </c>
      <c r="AT65" s="244" t="s">
        <v>670</v>
      </c>
      <c r="AU65" s="244" t="s">
        <v>37</v>
      </c>
      <c r="AV65" s="244" t="s">
        <v>670</v>
      </c>
      <c r="AW65" s="244" t="s">
        <v>670</v>
      </c>
    </row>
    <row r="66" spans="1:49" s="8" customFormat="1" ht="15" customHeight="1" x14ac:dyDescent="0.25">
      <c r="A66" s="248" t="s">
        <v>521</v>
      </c>
      <c r="B66" s="248" t="s">
        <v>481</v>
      </c>
      <c r="C66" s="244" t="s">
        <v>670</v>
      </c>
      <c r="D66" s="244" t="s">
        <v>670</v>
      </c>
      <c r="E66" s="244" t="s">
        <v>670</v>
      </c>
      <c r="F66" s="244" t="s">
        <v>670</v>
      </c>
      <c r="G66" s="244" t="s">
        <v>670</v>
      </c>
      <c r="H66" s="244" t="s">
        <v>670</v>
      </c>
      <c r="I66" s="244" t="s">
        <v>37</v>
      </c>
      <c r="J66" s="244" t="s">
        <v>670</v>
      </c>
      <c r="K66" s="244" t="s">
        <v>37</v>
      </c>
      <c r="L66" s="244" t="s">
        <v>670</v>
      </c>
      <c r="M66" s="244" t="s">
        <v>37</v>
      </c>
      <c r="N66" s="244" t="s">
        <v>670</v>
      </c>
      <c r="O66" s="244" t="s">
        <v>37</v>
      </c>
      <c r="P66" s="244" t="s">
        <v>670</v>
      </c>
      <c r="Q66" s="244" t="s">
        <v>37</v>
      </c>
      <c r="R66" s="244" t="s">
        <v>670</v>
      </c>
      <c r="S66" s="244" t="s">
        <v>37</v>
      </c>
      <c r="T66" s="244" t="s">
        <v>670</v>
      </c>
      <c r="U66" s="244" t="s">
        <v>37</v>
      </c>
      <c r="V66" s="244" t="s">
        <v>670</v>
      </c>
      <c r="W66" s="244" t="s">
        <v>37</v>
      </c>
      <c r="X66" s="244" t="s">
        <v>670</v>
      </c>
      <c r="Y66" s="244" t="s">
        <v>37</v>
      </c>
      <c r="Z66" s="244" t="s">
        <v>670</v>
      </c>
      <c r="AA66" s="244" t="s">
        <v>37</v>
      </c>
      <c r="AB66" s="244" t="s">
        <v>670</v>
      </c>
      <c r="AC66" s="244" t="s">
        <v>37</v>
      </c>
      <c r="AD66" s="244" t="s">
        <v>670</v>
      </c>
      <c r="AE66" s="244" t="s">
        <v>37</v>
      </c>
      <c r="AF66" s="244" t="s">
        <v>670</v>
      </c>
      <c r="AG66" s="244" t="s">
        <v>37</v>
      </c>
      <c r="AH66" s="244" t="s">
        <v>670</v>
      </c>
      <c r="AI66" s="244" t="s">
        <v>37</v>
      </c>
      <c r="AJ66" s="244" t="s">
        <v>670</v>
      </c>
      <c r="AK66" s="244" t="s">
        <v>37</v>
      </c>
      <c r="AL66" s="244" t="s">
        <v>670</v>
      </c>
      <c r="AM66" s="244" t="s">
        <v>37</v>
      </c>
      <c r="AN66" s="244" t="s">
        <v>670</v>
      </c>
      <c r="AO66" s="244" t="s">
        <v>37</v>
      </c>
      <c r="AP66" s="244" t="s">
        <v>670</v>
      </c>
      <c r="AQ66" s="244" t="s">
        <v>37</v>
      </c>
      <c r="AR66" s="244" t="s">
        <v>670</v>
      </c>
      <c r="AS66" s="244" t="s">
        <v>37</v>
      </c>
      <c r="AT66" s="244" t="s">
        <v>670</v>
      </c>
      <c r="AU66" s="244" t="s">
        <v>37</v>
      </c>
      <c r="AV66" s="244" t="s">
        <v>670</v>
      </c>
      <c r="AW66" s="244" t="s">
        <v>670</v>
      </c>
    </row>
    <row r="67" spans="1:49" s="8" customFormat="1" ht="15" customHeight="1" x14ac:dyDescent="0.25">
      <c r="A67" s="248" t="s">
        <v>522</v>
      </c>
      <c r="B67" s="248" t="s">
        <v>482</v>
      </c>
      <c r="C67" s="244" t="s">
        <v>670</v>
      </c>
      <c r="D67" s="244" t="s">
        <v>670</v>
      </c>
      <c r="E67" s="244" t="s">
        <v>670</v>
      </c>
      <c r="F67" s="244" t="s">
        <v>670</v>
      </c>
      <c r="G67" s="244" t="s">
        <v>670</v>
      </c>
      <c r="H67" s="244" t="s">
        <v>670</v>
      </c>
      <c r="I67" s="244" t="s">
        <v>37</v>
      </c>
      <c r="J67" s="244" t="s">
        <v>670</v>
      </c>
      <c r="K67" s="244" t="s">
        <v>37</v>
      </c>
      <c r="L67" s="244" t="s">
        <v>670</v>
      </c>
      <c r="M67" s="244" t="s">
        <v>37</v>
      </c>
      <c r="N67" s="244" t="s">
        <v>670</v>
      </c>
      <c r="O67" s="244" t="s">
        <v>37</v>
      </c>
      <c r="P67" s="244" t="s">
        <v>670</v>
      </c>
      <c r="Q67" s="244" t="s">
        <v>37</v>
      </c>
      <c r="R67" s="244" t="s">
        <v>670</v>
      </c>
      <c r="S67" s="244" t="s">
        <v>37</v>
      </c>
      <c r="T67" s="244" t="s">
        <v>670</v>
      </c>
      <c r="U67" s="244" t="s">
        <v>37</v>
      </c>
      <c r="V67" s="244" t="s">
        <v>670</v>
      </c>
      <c r="W67" s="244" t="s">
        <v>37</v>
      </c>
      <c r="X67" s="244" t="s">
        <v>670</v>
      </c>
      <c r="Y67" s="244" t="s">
        <v>37</v>
      </c>
      <c r="Z67" s="244" t="s">
        <v>670</v>
      </c>
      <c r="AA67" s="244" t="s">
        <v>37</v>
      </c>
      <c r="AB67" s="244" t="s">
        <v>670</v>
      </c>
      <c r="AC67" s="244" t="s">
        <v>37</v>
      </c>
      <c r="AD67" s="244" t="s">
        <v>670</v>
      </c>
      <c r="AE67" s="244" t="s">
        <v>37</v>
      </c>
      <c r="AF67" s="244" t="s">
        <v>670</v>
      </c>
      <c r="AG67" s="244" t="s">
        <v>37</v>
      </c>
      <c r="AH67" s="244" t="s">
        <v>670</v>
      </c>
      <c r="AI67" s="244" t="s">
        <v>37</v>
      </c>
      <c r="AJ67" s="244" t="s">
        <v>670</v>
      </c>
      <c r="AK67" s="244" t="s">
        <v>37</v>
      </c>
      <c r="AL67" s="244" t="s">
        <v>670</v>
      </c>
      <c r="AM67" s="244" t="s">
        <v>37</v>
      </c>
      <c r="AN67" s="244" t="s">
        <v>670</v>
      </c>
      <c r="AO67" s="244" t="s">
        <v>37</v>
      </c>
      <c r="AP67" s="244" t="s">
        <v>670</v>
      </c>
      <c r="AQ67" s="244" t="s">
        <v>37</v>
      </c>
      <c r="AR67" s="244" t="s">
        <v>670</v>
      </c>
      <c r="AS67" s="244" t="s">
        <v>37</v>
      </c>
      <c r="AT67" s="244" t="s">
        <v>670</v>
      </c>
      <c r="AU67" s="244" t="s">
        <v>37</v>
      </c>
      <c r="AV67" s="244" t="s">
        <v>670</v>
      </c>
      <c r="AW67" s="244" t="s">
        <v>670</v>
      </c>
    </row>
    <row r="68" spans="1:49" s="8" customFormat="1" ht="15" customHeight="1" x14ac:dyDescent="0.25">
      <c r="A68" s="248" t="s">
        <v>523</v>
      </c>
      <c r="B68" s="248" t="s">
        <v>483</v>
      </c>
      <c r="C68" s="244" t="s">
        <v>670</v>
      </c>
      <c r="D68" s="244" t="s">
        <v>670</v>
      </c>
      <c r="E68" s="244" t="s">
        <v>670</v>
      </c>
      <c r="F68" s="244" t="s">
        <v>670</v>
      </c>
      <c r="G68" s="244" t="s">
        <v>670</v>
      </c>
      <c r="H68" s="244" t="s">
        <v>670</v>
      </c>
      <c r="I68" s="244" t="s">
        <v>37</v>
      </c>
      <c r="J68" s="244" t="s">
        <v>670</v>
      </c>
      <c r="K68" s="244" t="s">
        <v>37</v>
      </c>
      <c r="L68" s="244" t="s">
        <v>670</v>
      </c>
      <c r="M68" s="244" t="s">
        <v>37</v>
      </c>
      <c r="N68" s="244" t="s">
        <v>670</v>
      </c>
      <c r="O68" s="244" t="s">
        <v>37</v>
      </c>
      <c r="P68" s="244" t="s">
        <v>670</v>
      </c>
      <c r="Q68" s="244" t="s">
        <v>37</v>
      </c>
      <c r="R68" s="244" t="s">
        <v>670</v>
      </c>
      <c r="S68" s="244" t="s">
        <v>37</v>
      </c>
      <c r="T68" s="244" t="s">
        <v>670</v>
      </c>
      <c r="U68" s="244" t="s">
        <v>37</v>
      </c>
      <c r="V68" s="244" t="s">
        <v>670</v>
      </c>
      <c r="W68" s="244" t="s">
        <v>37</v>
      </c>
      <c r="X68" s="244" t="s">
        <v>670</v>
      </c>
      <c r="Y68" s="244" t="s">
        <v>37</v>
      </c>
      <c r="Z68" s="244" t="s">
        <v>670</v>
      </c>
      <c r="AA68" s="244" t="s">
        <v>37</v>
      </c>
      <c r="AB68" s="244" t="s">
        <v>670</v>
      </c>
      <c r="AC68" s="244" t="s">
        <v>37</v>
      </c>
      <c r="AD68" s="244" t="s">
        <v>670</v>
      </c>
      <c r="AE68" s="244" t="s">
        <v>37</v>
      </c>
      <c r="AF68" s="244" t="s">
        <v>670</v>
      </c>
      <c r="AG68" s="244" t="s">
        <v>37</v>
      </c>
      <c r="AH68" s="244" t="s">
        <v>670</v>
      </c>
      <c r="AI68" s="244" t="s">
        <v>37</v>
      </c>
      <c r="AJ68" s="244" t="s">
        <v>670</v>
      </c>
      <c r="AK68" s="244" t="s">
        <v>37</v>
      </c>
      <c r="AL68" s="244" t="s">
        <v>670</v>
      </c>
      <c r="AM68" s="244" t="s">
        <v>37</v>
      </c>
      <c r="AN68" s="244" t="s">
        <v>670</v>
      </c>
      <c r="AO68" s="244" t="s">
        <v>37</v>
      </c>
      <c r="AP68" s="244" t="s">
        <v>670</v>
      </c>
      <c r="AQ68" s="244" t="s">
        <v>37</v>
      </c>
      <c r="AR68" s="244" t="s">
        <v>670</v>
      </c>
      <c r="AS68" s="244" t="s">
        <v>37</v>
      </c>
      <c r="AT68" s="244" t="s">
        <v>670</v>
      </c>
      <c r="AU68" s="244" t="s">
        <v>37</v>
      </c>
      <c r="AV68" s="244" t="s">
        <v>670</v>
      </c>
      <c r="AW68" s="244" t="s">
        <v>670</v>
      </c>
    </row>
    <row r="69" spans="1:49" s="8" customFormat="1" ht="15" customHeight="1" x14ac:dyDescent="0.25">
      <c r="A69" s="248" t="s">
        <v>524</v>
      </c>
      <c r="B69" s="248" t="s">
        <v>484</v>
      </c>
      <c r="C69" s="244" t="s">
        <v>670</v>
      </c>
      <c r="D69" s="244" t="s">
        <v>670</v>
      </c>
      <c r="E69" s="244" t="s">
        <v>670</v>
      </c>
      <c r="F69" s="244" t="s">
        <v>670</v>
      </c>
      <c r="G69" s="244" t="s">
        <v>670</v>
      </c>
      <c r="H69" s="244" t="s">
        <v>670</v>
      </c>
      <c r="I69" s="244" t="s">
        <v>37</v>
      </c>
      <c r="J69" s="244" t="s">
        <v>670</v>
      </c>
      <c r="K69" s="244" t="s">
        <v>37</v>
      </c>
      <c r="L69" s="244" t="s">
        <v>670</v>
      </c>
      <c r="M69" s="244" t="s">
        <v>37</v>
      </c>
      <c r="N69" s="244" t="s">
        <v>670</v>
      </c>
      <c r="O69" s="244" t="s">
        <v>37</v>
      </c>
      <c r="P69" s="244" t="s">
        <v>670</v>
      </c>
      <c r="Q69" s="244" t="s">
        <v>37</v>
      </c>
      <c r="R69" s="244" t="s">
        <v>670</v>
      </c>
      <c r="S69" s="244" t="s">
        <v>37</v>
      </c>
      <c r="T69" s="244" t="s">
        <v>670</v>
      </c>
      <c r="U69" s="244" t="s">
        <v>37</v>
      </c>
      <c r="V69" s="244" t="s">
        <v>670</v>
      </c>
      <c r="W69" s="244" t="s">
        <v>37</v>
      </c>
      <c r="X69" s="244" t="s">
        <v>670</v>
      </c>
      <c r="Y69" s="244" t="s">
        <v>37</v>
      </c>
      <c r="Z69" s="244" t="s">
        <v>670</v>
      </c>
      <c r="AA69" s="244" t="s">
        <v>37</v>
      </c>
      <c r="AB69" s="244" t="s">
        <v>670</v>
      </c>
      <c r="AC69" s="244" t="s">
        <v>37</v>
      </c>
      <c r="AD69" s="244" t="s">
        <v>670</v>
      </c>
      <c r="AE69" s="244" t="s">
        <v>37</v>
      </c>
      <c r="AF69" s="244" t="s">
        <v>670</v>
      </c>
      <c r="AG69" s="244" t="s">
        <v>37</v>
      </c>
      <c r="AH69" s="244" t="s">
        <v>670</v>
      </c>
      <c r="AI69" s="244" t="s">
        <v>37</v>
      </c>
      <c r="AJ69" s="244" t="s">
        <v>670</v>
      </c>
      <c r="AK69" s="244" t="s">
        <v>37</v>
      </c>
      <c r="AL69" s="244" t="s">
        <v>670</v>
      </c>
      <c r="AM69" s="244" t="s">
        <v>37</v>
      </c>
      <c r="AN69" s="244" t="s">
        <v>670</v>
      </c>
      <c r="AO69" s="244" t="s">
        <v>37</v>
      </c>
      <c r="AP69" s="244" t="s">
        <v>670</v>
      </c>
      <c r="AQ69" s="244" t="s">
        <v>37</v>
      </c>
      <c r="AR69" s="244" t="s">
        <v>670</v>
      </c>
      <c r="AS69" s="244" t="s">
        <v>37</v>
      </c>
      <c r="AT69" s="244" t="s">
        <v>670</v>
      </c>
      <c r="AU69" s="244" t="s">
        <v>37</v>
      </c>
      <c r="AV69" s="244" t="s">
        <v>670</v>
      </c>
      <c r="AW69" s="244" t="s">
        <v>670</v>
      </c>
    </row>
    <row r="70" spans="1:49" s="8" customFormat="1" ht="44.1" customHeight="1" x14ac:dyDescent="0.25">
      <c r="A70" s="248" t="s">
        <v>625</v>
      </c>
      <c r="B70" s="248" t="s">
        <v>335</v>
      </c>
      <c r="C70" s="244" t="s">
        <v>670</v>
      </c>
      <c r="D70" s="244" t="s">
        <v>670</v>
      </c>
      <c r="E70" s="244" t="s">
        <v>670</v>
      </c>
      <c r="F70" s="244" t="s">
        <v>670</v>
      </c>
      <c r="G70" s="244" t="s">
        <v>670</v>
      </c>
      <c r="H70" s="244" t="s">
        <v>670</v>
      </c>
      <c r="I70" s="244" t="s">
        <v>37</v>
      </c>
      <c r="J70" s="244" t="s">
        <v>670</v>
      </c>
      <c r="K70" s="244" t="s">
        <v>37</v>
      </c>
      <c r="L70" s="244" t="s">
        <v>670</v>
      </c>
      <c r="M70" s="244" t="s">
        <v>37</v>
      </c>
      <c r="N70" s="244" t="s">
        <v>670</v>
      </c>
      <c r="O70" s="244" t="s">
        <v>37</v>
      </c>
      <c r="P70" s="244" t="s">
        <v>670</v>
      </c>
      <c r="Q70" s="244" t="s">
        <v>37</v>
      </c>
      <c r="R70" s="244" t="s">
        <v>670</v>
      </c>
      <c r="S70" s="244" t="s">
        <v>37</v>
      </c>
      <c r="T70" s="244" t="s">
        <v>670</v>
      </c>
      <c r="U70" s="244" t="s">
        <v>37</v>
      </c>
      <c r="V70" s="244" t="s">
        <v>670</v>
      </c>
      <c r="W70" s="244" t="s">
        <v>37</v>
      </c>
      <c r="X70" s="244" t="s">
        <v>670</v>
      </c>
      <c r="Y70" s="244" t="s">
        <v>37</v>
      </c>
      <c r="Z70" s="244" t="s">
        <v>670</v>
      </c>
      <c r="AA70" s="244" t="s">
        <v>37</v>
      </c>
      <c r="AB70" s="244" t="s">
        <v>670</v>
      </c>
      <c r="AC70" s="244" t="s">
        <v>37</v>
      </c>
      <c r="AD70" s="244" t="s">
        <v>670</v>
      </c>
      <c r="AE70" s="244" t="s">
        <v>37</v>
      </c>
      <c r="AF70" s="244" t="s">
        <v>670</v>
      </c>
      <c r="AG70" s="244" t="s">
        <v>37</v>
      </c>
      <c r="AH70" s="244" t="s">
        <v>670</v>
      </c>
      <c r="AI70" s="244" t="s">
        <v>37</v>
      </c>
      <c r="AJ70" s="244" t="s">
        <v>670</v>
      </c>
      <c r="AK70" s="244" t="s">
        <v>37</v>
      </c>
      <c r="AL70" s="244" t="s">
        <v>670</v>
      </c>
      <c r="AM70" s="244" t="s">
        <v>37</v>
      </c>
      <c r="AN70" s="244" t="s">
        <v>670</v>
      </c>
      <c r="AO70" s="244" t="s">
        <v>37</v>
      </c>
      <c r="AP70" s="244" t="s">
        <v>670</v>
      </c>
      <c r="AQ70" s="244" t="s">
        <v>37</v>
      </c>
      <c r="AR70" s="244" t="s">
        <v>670</v>
      </c>
      <c r="AS70" s="244" t="s">
        <v>37</v>
      </c>
      <c r="AT70" s="244" t="s">
        <v>670</v>
      </c>
      <c r="AU70" s="244" t="s">
        <v>37</v>
      </c>
      <c r="AV70" s="244" t="s">
        <v>670</v>
      </c>
      <c r="AW70" s="244" t="s">
        <v>670</v>
      </c>
    </row>
    <row r="71" spans="1:49" s="8" customFormat="1" ht="15" customHeight="1" x14ac:dyDescent="0.25">
      <c r="A71" s="248" t="s">
        <v>626</v>
      </c>
      <c r="B71" s="246" t="s">
        <v>336</v>
      </c>
      <c r="C71" s="244"/>
      <c r="D71" s="244"/>
      <c r="E71" s="244"/>
      <c r="F71" s="244"/>
      <c r="G71" s="244"/>
      <c r="H71" s="244"/>
      <c r="I71" s="244"/>
      <c r="J71" s="244"/>
      <c r="K71" s="244"/>
      <c r="L71" s="244"/>
      <c r="M71" s="244"/>
      <c r="N71" s="244"/>
      <c r="O71" s="244"/>
      <c r="P71" s="244"/>
      <c r="Q71" s="244"/>
      <c r="R71" s="244"/>
      <c r="S71" s="244"/>
      <c r="T71" s="244"/>
      <c r="U71" s="244"/>
      <c r="V71" s="244"/>
      <c r="W71" s="244"/>
      <c r="X71" s="244"/>
      <c r="Y71" s="244"/>
      <c r="Z71" s="244"/>
      <c r="AA71" s="244"/>
      <c r="AB71" s="244"/>
      <c r="AC71" s="244"/>
      <c r="AD71" s="244"/>
      <c r="AE71" s="244"/>
      <c r="AF71" s="244"/>
      <c r="AG71" s="244"/>
      <c r="AH71" s="244"/>
      <c r="AI71" s="244"/>
      <c r="AJ71" s="244"/>
      <c r="AK71" s="244"/>
      <c r="AL71" s="244"/>
      <c r="AM71" s="244"/>
      <c r="AN71" s="244"/>
      <c r="AO71" s="244"/>
      <c r="AP71" s="244"/>
      <c r="AQ71" s="244"/>
      <c r="AR71" s="244"/>
      <c r="AS71" s="244"/>
      <c r="AT71" s="244"/>
      <c r="AU71" s="244"/>
      <c r="AV71" s="244"/>
      <c r="AW71" s="244"/>
    </row>
    <row r="72" spans="1:49" s="8" customFormat="1" ht="15" customHeight="1" x14ac:dyDescent="0.25">
      <c r="A72" s="248" t="s">
        <v>337</v>
      </c>
      <c r="B72" s="248" t="s">
        <v>316</v>
      </c>
      <c r="C72" s="244"/>
      <c r="D72" s="244"/>
      <c r="E72" s="244"/>
      <c r="F72" s="244"/>
      <c r="G72" s="244"/>
      <c r="H72" s="244"/>
      <c r="I72" s="244"/>
      <c r="J72" s="244"/>
      <c r="K72" s="244"/>
      <c r="L72" s="244"/>
      <c r="M72" s="244"/>
      <c r="N72" s="244"/>
      <c r="O72" s="244"/>
      <c r="P72" s="244"/>
      <c r="Q72" s="244"/>
      <c r="R72" s="244"/>
      <c r="S72" s="244"/>
      <c r="T72" s="244"/>
      <c r="U72" s="244"/>
      <c r="V72" s="244"/>
      <c r="W72" s="244"/>
      <c r="X72" s="244"/>
      <c r="Y72" s="244"/>
      <c r="Z72" s="244"/>
      <c r="AA72" s="244"/>
      <c r="AB72" s="244"/>
      <c r="AC72" s="244"/>
      <c r="AD72" s="244"/>
      <c r="AE72" s="244"/>
      <c r="AF72" s="244"/>
      <c r="AG72" s="244"/>
      <c r="AH72" s="244"/>
      <c r="AI72" s="244"/>
      <c r="AJ72" s="244"/>
      <c r="AK72" s="244"/>
      <c r="AL72" s="244"/>
      <c r="AM72" s="244"/>
      <c r="AN72" s="244"/>
      <c r="AO72" s="244"/>
      <c r="AP72" s="244"/>
      <c r="AQ72" s="244"/>
      <c r="AR72" s="244"/>
      <c r="AS72" s="244"/>
      <c r="AT72" s="244"/>
      <c r="AU72" s="244"/>
      <c r="AV72" s="244"/>
      <c r="AW72" s="244"/>
    </row>
    <row r="73" spans="1:49" s="8" customFormat="1" ht="29.1" customHeight="1" x14ac:dyDescent="0.25">
      <c r="A73" s="248" t="s">
        <v>338</v>
      </c>
      <c r="B73" s="248" t="s">
        <v>304</v>
      </c>
      <c r="C73" s="244" t="s">
        <v>670</v>
      </c>
      <c r="D73" s="244" t="s">
        <v>670</v>
      </c>
      <c r="E73" s="244" t="s">
        <v>670</v>
      </c>
      <c r="F73" s="244" t="s">
        <v>670</v>
      </c>
      <c r="G73" s="244" t="s">
        <v>670</v>
      </c>
      <c r="H73" s="244" t="s">
        <v>670</v>
      </c>
      <c r="I73" s="244" t="s">
        <v>37</v>
      </c>
      <c r="J73" s="244" t="s">
        <v>670</v>
      </c>
      <c r="K73" s="244" t="s">
        <v>37</v>
      </c>
      <c r="L73" s="244" t="s">
        <v>670</v>
      </c>
      <c r="M73" s="244" t="s">
        <v>37</v>
      </c>
      <c r="N73" s="244" t="s">
        <v>670</v>
      </c>
      <c r="O73" s="244" t="s">
        <v>37</v>
      </c>
      <c r="P73" s="244" t="s">
        <v>670</v>
      </c>
      <c r="Q73" s="244" t="s">
        <v>37</v>
      </c>
      <c r="R73" s="244" t="s">
        <v>670</v>
      </c>
      <c r="S73" s="244" t="s">
        <v>37</v>
      </c>
      <c r="T73" s="244" t="s">
        <v>670</v>
      </c>
      <c r="U73" s="244" t="s">
        <v>37</v>
      </c>
      <c r="V73" s="244" t="s">
        <v>670</v>
      </c>
      <c r="W73" s="244" t="s">
        <v>37</v>
      </c>
      <c r="X73" s="244" t="s">
        <v>670</v>
      </c>
      <c r="Y73" s="244" t="s">
        <v>37</v>
      </c>
      <c r="Z73" s="244" t="s">
        <v>670</v>
      </c>
      <c r="AA73" s="244" t="s">
        <v>37</v>
      </c>
      <c r="AB73" s="244" t="s">
        <v>670</v>
      </c>
      <c r="AC73" s="244" t="s">
        <v>37</v>
      </c>
      <c r="AD73" s="244" t="s">
        <v>670</v>
      </c>
      <c r="AE73" s="244" t="s">
        <v>37</v>
      </c>
      <c r="AF73" s="244" t="s">
        <v>670</v>
      </c>
      <c r="AG73" s="244" t="s">
        <v>37</v>
      </c>
      <c r="AH73" s="244" t="s">
        <v>670</v>
      </c>
      <c r="AI73" s="244" t="s">
        <v>37</v>
      </c>
      <c r="AJ73" s="244" t="s">
        <v>670</v>
      </c>
      <c r="AK73" s="244" t="s">
        <v>37</v>
      </c>
      <c r="AL73" s="244" t="s">
        <v>670</v>
      </c>
      <c r="AM73" s="244" t="s">
        <v>37</v>
      </c>
      <c r="AN73" s="244" t="s">
        <v>670</v>
      </c>
      <c r="AO73" s="244" t="s">
        <v>37</v>
      </c>
      <c r="AP73" s="244" t="s">
        <v>670</v>
      </c>
      <c r="AQ73" s="244" t="s">
        <v>37</v>
      </c>
      <c r="AR73" s="244" t="s">
        <v>670</v>
      </c>
      <c r="AS73" s="244" t="s">
        <v>37</v>
      </c>
      <c r="AT73" s="244" t="s">
        <v>670</v>
      </c>
      <c r="AU73" s="244" t="s">
        <v>37</v>
      </c>
      <c r="AV73" s="244" t="s">
        <v>670</v>
      </c>
      <c r="AW73" s="244" t="s">
        <v>670</v>
      </c>
    </row>
    <row r="74" spans="1:49" s="8" customFormat="1" ht="15" customHeight="1" x14ac:dyDescent="0.25">
      <c r="A74" s="248" t="s">
        <v>339</v>
      </c>
      <c r="B74" s="248" t="s">
        <v>306</v>
      </c>
      <c r="C74" s="244" t="s">
        <v>670</v>
      </c>
      <c r="D74" s="244" t="s">
        <v>670</v>
      </c>
      <c r="E74" s="244" t="s">
        <v>670</v>
      </c>
      <c r="F74" s="244" t="s">
        <v>670</v>
      </c>
      <c r="G74" s="244" t="s">
        <v>670</v>
      </c>
      <c r="H74" s="244" t="s">
        <v>670</v>
      </c>
      <c r="I74" s="244" t="s">
        <v>37</v>
      </c>
      <c r="J74" s="244" t="s">
        <v>670</v>
      </c>
      <c r="K74" s="244" t="s">
        <v>37</v>
      </c>
      <c r="L74" s="244" t="s">
        <v>670</v>
      </c>
      <c r="M74" s="244" t="s">
        <v>37</v>
      </c>
      <c r="N74" s="244" t="s">
        <v>670</v>
      </c>
      <c r="O74" s="244" t="s">
        <v>37</v>
      </c>
      <c r="P74" s="244" t="s">
        <v>670</v>
      </c>
      <c r="Q74" s="244" t="s">
        <v>37</v>
      </c>
      <c r="R74" s="244" t="s">
        <v>670</v>
      </c>
      <c r="S74" s="244" t="s">
        <v>37</v>
      </c>
      <c r="T74" s="244" t="s">
        <v>670</v>
      </c>
      <c r="U74" s="244" t="s">
        <v>37</v>
      </c>
      <c r="V74" s="244" t="s">
        <v>670</v>
      </c>
      <c r="W74" s="244" t="s">
        <v>37</v>
      </c>
      <c r="X74" s="244" t="s">
        <v>670</v>
      </c>
      <c r="Y74" s="244" t="s">
        <v>37</v>
      </c>
      <c r="Z74" s="244" t="s">
        <v>670</v>
      </c>
      <c r="AA74" s="244" t="s">
        <v>37</v>
      </c>
      <c r="AB74" s="244" t="s">
        <v>670</v>
      </c>
      <c r="AC74" s="244" t="s">
        <v>37</v>
      </c>
      <c r="AD74" s="244" t="s">
        <v>670</v>
      </c>
      <c r="AE74" s="244" t="s">
        <v>37</v>
      </c>
      <c r="AF74" s="244" t="s">
        <v>670</v>
      </c>
      <c r="AG74" s="244" t="s">
        <v>37</v>
      </c>
      <c r="AH74" s="244" t="s">
        <v>670</v>
      </c>
      <c r="AI74" s="244" t="s">
        <v>37</v>
      </c>
      <c r="AJ74" s="244" t="s">
        <v>670</v>
      </c>
      <c r="AK74" s="244" t="s">
        <v>37</v>
      </c>
      <c r="AL74" s="244" t="s">
        <v>670</v>
      </c>
      <c r="AM74" s="244" t="s">
        <v>37</v>
      </c>
      <c r="AN74" s="244" t="s">
        <v>670</v>
      </c>
      <c r="AO74" s="244" t="s">
        <v>37</v>
      </c>
      <c r="AP74" s="244" t="s">
        <v>670</v>
      </c>
      <c r="AQ74" s="244" t="s">
        <v>37</v>
      </c>
      <c r="AR74" s="244" t="s">
        <v>670</v>
      </c>
      <c r="AS74" s="244" t="s">
        <v>37</v>
      </c>
      <c r="AT74" s="244" t="s">
        <v>670</v>
      </c>
      <c r="AU74" s="244" t="s">
        <v>37</v>
      </c>
      <c r="AV74" s="244" t="s">
        <v>670</v>
      </c>
      <c r="AW74" s="244" t="s">
        <v>670</v>
      </c>
    </row>
    <row r="75" spans="1:49" s="8" customFormat="1" ht="15" customHeight="1" x14ac:dyDescent="0.25">
      <c r="A75" s="248" t="s">
        <v>340</v>
      </c>
      <c r="B75" s="248" t="s">
        <v>341</v>
      </c>
      <c r="C75" s="244" t="s">
        <v>700</v>
      </c>
      <c r="D75" s="244" t="s">
        <v>700</v>
      </c>
      <c r="E75" s="244" t="s">
        <v>700</v>
      </c>
      <c r="F75" s="244" t="s">
        <v>670</v>
      </c>
      <c r="G75" s="244" t="s">
        <v>670</v>
      </c>
      <c r="H75" s="244" t="s">
        <v>670</v>
      </c>
      <c r="I75" s="244" t="s">
        <v>37</v>
      </c>
      <c r="J75" s="244" t="s">
        <v>670</v>
      </c>
      <c r="K75" s="244" t="s">
        <v>37</v>
      </c>
      <c r="L75" s="244" t="s">
        <v>670</v>
      </c>
      <c r="M75" s="244" t="s">
        <v>37</v>
      </c>
      <c r="N75" s="244" t="s">
        <v>670</v>
      </c>
      <c r="O75" s="244" t="s">
        <v>37</v>
      </c>
      <c r="P75" s="244" t="s">
        <v>670</v>
      </c>
      <c r="Q75" s="244" t="s">
        <v>37</v>
      </c>
      <c r="R75" s="244" t="s">
        <v>670</v>
      </c>
      <c r="S75" s="244" t="s">
        <v>37</v>
      </c>
      <c r="T75" s="244" t="s">
        <v>670</v>
      </c>
      <c r="U75" s="244" t="s">
        <v>37</v>
      </c>
      <c r="V75" s="244" t="s">
        <v>670</v>
      </c>
      <c r="W75" s="244" t="s">
        <v>37</v>
      </c>
      <c r="X75" s="244" t="s">
        <v>670</v>
      </c>
      <c r="Y75" s="244" t="s">
        <v>621</v>
      </c>
      <c r="Z75" s="244" t="s">
        <v>700</v>
      </c>
      <c r="AA75" s="244" t="s">
        <v>621</v>
      </c>
      <c r="AB75" s="244" t="s">
        <v>670</v>
      </c>
      <c r="AC75" s="244" t="s">
        <v>37</v>
      </c>
      <c r="AD75" s="244" t="s">
        <v>670</v>
      </c>
      <c r="AE75" s="244" t="s">
        <v>37</v>
      </c>
      <c r="AF75" s="244" t="s">
        <v>670</v>
      </c>
      <c r="AG75" s="244" t="s">
        <v>37</v>
      </c>
      <c r="AH75" s="244" t="s">
        <v>670</v>
      </c>
      <c r="AI75" s="244" t="s">
        <v>37</v>
      </c>
      <c r="AJ75" s="244" t="s">
        <v>670</v>
      </c>
      <c r="AK75" s="244" t="s">
        <v>37</v>
      </c>
      <c r="AL75" s="244" t="s">
        <v>670</v>
      </c>
      <c r="AM75" s="244" t="s">
        <v>37</v>
      </c>
      <c r="AN75" s="244" t="s">
        <v>670</v>
      </c>
      <c r="AO75" s="244" t="s">
        <v>37</v>
      </c>
      <c r="AP75" s="244" t="s">
        <v>670</v>
      </c>
      <c r="AQ75" s="244" t="s">
        <v>37</v>
      </c>
      <c r="AR75" s="244" t="s">
        <v>670</v>
      </c>
      <c r="AS75" s="244" t="s">
        <v>37</v>
      </c>
      <c r="AT75" s="244" t="s">
        <v>670</v>
      </c>
      <c r="AU75" s="244" t="s">
        <v>37</v>
      </c>
      <c r="AV75" s="244" t="s">
        <v>700</v>
      </c>
      <c r="AW75" s="244" t="s">
        <v>700</v>
      </c>
    </row>
    <row r="76" spans="1:49" s="8" customFormat="1" ht="15" customHeight="1" x14ac:dyDescent="0.25">
      <c r="A76" s="248" t="s">
        <v>342</v>
      </c>
      <c r="B76" s="248" t="s">
        <v>480</v>
      </c>
      <c r="C76" s="244" t="s">
        <v>670</v>
      </c>
      <c r="D76" s="244" t="s">
        <v>670</v>
      </c>
      <c r="E76" s="244" t="s">
        <v>670</v>
      </c>
      <c r="F76" s="244" t="s">
        <v>670</v>
      </c>
      <c r="G76" s="244" t="s">
        <v>670</v>
      </c>
      <c r="H76" s="244" t="s">
        <v>670</v>
      </c>
      <c r="I76" s="244" t="s">
        <v>37</v>
      </c>
      <c r="J76" s="244" t="s">
        <v>670</v>
      </c>
      <c r="K76" s="244" t="s">
        <v>37</v>
      </c>
      <c r="L76" s="244" t="s">
        <v>670</v>
      </c>
      <c r="M76" s="244" t="s">
        <v>37</v>
      </c>
      <c r="N76" s="244" t="s">
        <v>670</v>
      </c>
      <c r="O76" s="244" t="s">
        <v>37</v>
      </c>
      <c r="P76" s="244" t="s">
        <v>670</v>
      </c>
      <c r="Q76" s="244" t="s">
        <v>37</v>
      </c>
      <c r="R76" s="244" t="s">
        <v>670</v>
      </c>
      <c r="S76" s="244" t="s">
        <v>37</v>
      </c>
      <c r="T76" s="244" t="s">
        <v>670</v>
      </c>
      <c r="U76" s="244" t="s">
        <v>37</v>
      </c>
      <c r="V76" s="244" t="s">
        <v>670</v>
      </c>
      <c r="W76" s="244" t="s">
        <v>37</v>
      </c>
      <c r="X76" s="244" t="s">
        <v>670</v>
      </c>
      <c r="Y76" s="244" t="s">
        <v>37</v>
      </c>
      <c r="Z76" s="244" t="s">
        <v>670</v>
      </c>
      <c r="AA76" s="244" t="s">
        <v>37</v>
      </c>
      <c r="AB76" s="244" t="s">
        <v>670</v>
      </c>
      <c r="AC76" s="244" t="s">
        <v>37</v>
      </c>
      <c r="AD76" s="244" t="s">
        <v>670</v>
      </c>
      <c r="AE76" s="244" t="s">
        <v>37</v>
      </c>
      <c r="AF76" s="244" t="s">
        <v>670</v>
      </c>
      <c r="AG76" s="244" t="s">
        <v>37</v>
      </c>
      <c r="AH76" s="244" t="s">
        <v>670</v>
      </c>
      <c r="AI76" s="244" t="s">
        <v>37</v>
      </c>
      <c r="AJ76" s="244" t="s">
        <v>670</v>
      </c>
      <c r="AK76" s="244" t="s">
        <v>37</v>
      </c>
      <c r="AL76" s="244" t="s">
        <v>670</v>
      </c>
      <c r="AM76" s="244" t="s">
        <v>37</v>
      </c>
      <c r="AN76" s="244" t="s">
        <v>670</v>
      </c>
      <c r="AO76" s="244" t="s">
        <v>37</v>
      </c>
      <c r="AP76" s="244" t="s">
        <v>670</v>
      </c>
      <c r="AQ76" s="244" t="s">
        <v>37</v>
      </c>
      <c r="AR76" s="244" t="s">
        <v>670</v>
      </c>
      <c r="AS76" s="244" t="s">
        <v>37</v>
      </c>
      <c r="AT76" s="244" t="s">
        <v>670</v>
      </c>
      <c r="AU76" s="244" t="s">
        <v>37</v>
      </c>
      <c r="AV76" s="244" t="s">
        <v>670</v>
      </c>
      <c r="AW76" s="244" t="s">
        <v>670</v>
      </c>
    </row>
    <row r="77" spans="1:49" s="8" customFormat="1" ht="15" customHeight="1" x14ac:dyDescent="0.25">
      <c r="A77" s="248" t="s">
        <v>525</v>
      </c>
      <c r="B77" s="248" t="s">
        <v>481</v>
      </c>
      <c r="C77" s="244" t="s">
        <v>670</v>
      </c>
      <c r="D77" s="244" t="s">
        <v>670</v>
      </c>
      <c r="E77" s="244" t="s">
        <v>670</v>
      </c>
      <c r="F77" s="244" t="s">
        <v>670</v>
      </c>
      <c r="G77" s="244" t="s">
        <v>670</v>
      </c>
      <c r="H77" s="244" t="s">
        <v>670</v>
      </c>
      <c r="I77" s="244" t="s">
        <v>37</v>
      </c>
      <c r="J77" s="244" t="s">
        <v>670</v>
      </c>
      <c r="K77" s="244" t="s">
        <v>37</v>
      </c>
      <c r="L77" s="244" t="s">
        <v>670</v>
      </c>
      <c r="M77" s="244" t="s">
        <v>37</v>
      </c>
      <c r="N77" s="244" t="s">
        <v>670</v>
      </c>
      <c r="O77" s="244" t="s">
        <v>37</v>
      </c>
      <c r="P77" s="244" t="s">
        <v>670</v>
      </c>
      <c r="Q77" s="244" t="s">
        <v>37</v>
      </c>
      <c r="R77" s="244" t="s">
        <v>670</v>
      </c>
      <c r="S77" s="244" t="s">
        <v>37</v>
      </c>
      <c r="T77" s="244" t="s">
        <v>670</v>
      </c>
      <c r="U77" s="244" t="s">
        <v>37</v>
      </c>
      <c r="V77" s="244" t="s">
        <v>670</v>
      </c>
      <c r="W77" s="244" t="s">
        <v>37</v>
      </c>
      <c r="X77" s="244" t="s">
        <v>670</v>
      </c>
      <c r="Y77" s="244" t="s">
        <v>37</v>
      </c>
      <c r="Z77" s="244" t="s">
        <v>670</v>
      </c>
      <c r="AA77" s="244" t="s">
        <v>37</v>
      </c>
      <c r="AB77" s="244" t="s">
        <v>670</v>
      </c>
      <c r="AC77" s="244" t="s">
        <v>37</v>
      </c>
      <c r="AD77" s="244" t="s">
        <v>670</v>
      </c>
      <c r="AE77" s="244" t="s">
        <v>37</v>
      </c>
      <c r="AF77" s="244" t="s">
        <v>670</v>
      </c>
      <c r="AG77" s="244" t="s">
        <v>37</v>
      </c>
      <c r="AH77" s="244" t="s">
        <v>670</v>
      </c>
      <c r="AI77" s="244" t="s">
        <v>37</v>
      </c>
      <c r="AJ77" s="244" t="s">
        <v>670</v>
      </c>
      <c r="AK77" s="244" t="s">
        <v>37</v>
      </c>
      <c r="AL77" s="244" t="s">
        <v>670</v>
      </c>
      <c r="AM77" s="244" t="s">
        <v>37</v>
      </c>
      <c r="AN77" s="244" t="s">
        <v>670</v>
      </c>
      <c r="AO77" s="244" t="s">
        <v>37</v>
      </c>
      <c r="AP77" s="244" t="s">
        <v>670</v>
      </c>
      <c r="AQ77" s="244" t="s">
        <v>37</v>
      </c>
      <c r="AR77" s="244" t="s">
        <v>670</v>
      </c>
      <c r="AS77" s="244" t="s">
        <v>37</v>
      </c>
      <c r="AT77" s="244" t="s">
        <v>670</v>
      </c>
      <c r="AU77" s="244" t="s">
        <v>37</v>
      </c>
      <c r="AV77" s="244" t="s">
        <v>670</v>
      </c>
      <c r="AW77" s="244" t="s">
        <v>670</v>
      </c>
    </row>
    <row r="78" spans="1:49" s="8" customFormat="1" ht="15" customHeight="1" x14ac:dyDescent="0.25">
      <c r="A78" s="248" t="s">
        <v>526</v>
      </c>
      <c r="B78" s="248" t="s">
        <v>482</v>
      </c>
      <c r="C78" s="244" t="s">
        <v>670</v>
      </c>
      <c r="D78" s="244" t="s">
        <v>670</v>
      </c>
      <c r="E78" s="244" t="s">
        <v>670</v>
      </c>
      <c r="F78" s="244" t="s">
        <v>670</v>
      </c>
      <c r="G78" s="244" t="s">
        <v>670</v>
      </c>
      <c r="H78" s="244" t="s">
        <v>670</v>
      </c>
      <c r="I78" s="244" t="s">
        <v>37</v>
      </c>
      <c r="J78" s="244" t="s">
        <v>670</v>
      </c>
      <c r="K78" s="244" t="s">
        <v>37</v>
      </c>
      <c r="L78" s="244" t="s">
        <v>670</v>
      </c>
      <c r="M78" s="244" t="s">
        <v>37</v>
      </c>
      <c r="N78" s="244" t="s">
        <v>670</v>
      </c>
      <c r="O78" s="244" t="s">
        <v>37</v>
      </c>
      <c r="P78" s="244" t="s">
        <v>670</v>
      </c>
      <c r="Q78" s="244" t="s">
        <v>37</v>
      </c>
      <c r="R78" s="244" t="s">
        <v>670</v>
      </c>
      <c r="S78" s="244" t="s">
        <v>37</v>
      </c>
      <c r="T78" s="244" t="s">
        <v>670</v>
      </c>
      <c r="U78" s="244" t="s">
        <v>37</v>
      </c>
      <c r="V78" s="244" t="s">
        <v>670</v>
      </c>
      <c r="W78" s="244" t="s">
        <v>37</v>
      </c>
      <c r="X78" s="244" t="s">
        <v>670</v>
      </c>
      <c r="Y78" s="244" t="s">
        <v>37</v>
      </c>
      <c r="Z78" s="244" t="s">
        <v>670</v>
      </c>
      <c r="AA78" s="244" t="s">
        <v>37</v>
      </c>
      <c r="AB78" s="244" t="s">
        <v>670</v>
      </c>
      <c r="AC78" s="244" t="s">
        <v>37</v>
      </c>
      <c r="AD78" s="244" t="s">
        <v>670</v>
      </c>
      <c r="AE78" s="244" t="s">
        <v>37</v>
      </c>
      <c r="AF78" s="244" t="s">
        <v>670</v>
      </c>
      <c r="AG78" s="244" t="s">
        <v>37</v>
      </c>
      <c r="AH78" s="244" t="s">
        <v>670</v>
      </c>
      <c r="AI78" s="244" t="s">
        <v>37</v>
      </c>
      <c r="AJ78" s="244" t="s">
        <v>670</v>
      </c>
      <c r="AK78" s="244" t="s">
        <v>37</v>
      </c>
      <c r="AL78" s="244" t="s">
        <v>670</v>
      </c>
      <c r="AM78" s="244" t="s">
        <v>37</v>
      </c>
      <c r="AN78" s="244" t="s">
        <v>670</v>
      </c>
      <c r="AO78" s="244" t="s">
        <v>37</v>
      </c>
      <c r="AP78" s="244" t="s">
        <v>670</v>
      </c>
      <c r="AQ78" s="244" t="s">
        <v>37</v>
      </c>
      <c r="AR78" s="244" t="s">
        <v>670</v>
      </c>
      <c r="AS78" s="244" t="s">
        <v>37</v>
      </c>
      <c r="AT78" s="244" t="s">
        <v>670</v>
      </c>
      <c r="AU78" s="244" t="s">
        <v>37</v>
      </c>
      <c r="AV78" s="244" t="s">
        <v>670</v>
      </c>
      <c r="AW78" s="244" t="s">
        <v>670</v>
      </c>
    </row>
    <row r="79" spans="1:49" s="8" customFormat="1" ht="15" customHeight="1" x14ac:dyDescent="0.25">
      <c r="A79" s="248" t="s">
        <v>527</v>
      </c>
      <c r="B79" s="248" t="s">
        <v>483</v>
      </c>
      <c r="C79" s="244" t="s">
        <v>670</v>
      </c>
      <c r="D79" s="244" t="s">
        <v>670</v>
      </c>
      <c r="E79" s="244" t="s">
        <v>670</v>
      </c>
      <c r="F79" s="244" t="s">
        <v>670</v>
      </c>
      <c r="G79" s="244" t="s">
        <v>670</v>
      </c>
      <c r="H79" s="244" t="s">
        <v>670</v>
      </c>
      <c r="I79" s="244" t="s">
        <v>37</v>
      </c>
      <c r="J79" s="244" t="s">
        <v>670</v>
      </c>
      <c r="K79" s="244" t="s">
        <v>37</v>
      </c>
      <c r="L79" s="244" t="s">
        <v>670</v>
      </c>
      <c r="M79" s="244" t="s">
        <v>37</v>
      </c>
      <c r="N79" s="244" t="s">
        <v>670</v>
      </c>
      <c r="O79" s="244" t="s">
        <v>37</v>
      </c>
      <c r="P79" s="244" t="s">
        <v>670</v>
      </c>
      <c r="Q79" s="244" t="s">
        <v>37</v>
      </c>
      <c r="R79" s="244" t="s">
        <v>670</v>
      </c>
      <c r="S79" s="244" t="s">
        <v>37</v>
      </c>
      <c r="T79" s="244" t="s">
        <v>670</v>
      </c>
      <c r="U79" s="244" t="s">
        <v>37</v>
      </c>
      <c r="V79" s="244" t="s">
        <v>670</v>
      </c>
      <c r="W79" s="244" t="s">
        <v>37</v>
      </c>
      <c r="X79" s="244" t="s">
        <v>670</v>
      </c>
      <c r="Y79" s="244" t="s">
        <v>37</v>
      </c>
      <c r="Z79" s="244" t="s">
        <v>670</v>
      </c>
      <c r="AA79" s="244" t="s">
        <v>37</v>
      </c>
      <c r="AB79" s="244" t="s">
        <v>670</v>
      </c>
      <c r="AC79" s="244" t="s">
        <v>37</v>
      </c>
      <c r="AD79" s="244" t="s">
        <v>670</v>
      </c>
      <c r="AE79" s="244" t="s">
        <v>37</v>
      </c>
      <c r="AF79" s="244" t="s">
        <v>670</v>
      </c>
      <c r="AG79" s="244" t="s">
        <v>37</v>
      </c>
      <c r="AH79" s="244" t="s">
        <v>670</v>
      </c>
      <c r="AI79" s="244" t="s">
        <v>37</v>
      </c>
      <c r="AJ79" s="244" t="s">
        <v>670</v>
      </c>
      <c r="AK79" s="244" t="s">
        <v>37</v>
      </c>
      <c r="AL79" s="244" t="s">
        <v>670</v>
      </c>
      <c r="AM79" s="244" t="s">
        <v>37</v>
      </c>
      <c r="AN79" s="244" t="s">
        <v>670</v>
      </c>
      <c r="AO79" s="244" t="s">
        <v>37</v>
      </c>
      <c r="AP79" s="244" t="s">
        <v>670</v>
      </c>
      <c r="AQ79" s="244" t="s">
        <v>37</v>
      </c>
      <c r="AR79" s="244" t="s">
        <v>670</v>
      </c>
      <c r="AS79" s="244" t="s">
        <v>37</v>
      </c>
      <c r="AT79" s="244" t="s">
        <v>670</v>
      </c>
      <c r="AU79" s="244" t="s">
        <v>37</v>
      </c>
      <c r="AV79" s="244" t="s">
        <v>670</v>
      </c>
      <c r="AW79" s="244" t="s">
        <v>670</v>
      </c>
    </row>
    <row r="80" spans="1:49" s="8" customFormat="1" ht="15" customHeight="1" x14ac:dyDescent="0.25">
      <c r="A80" s="248" t="s">
        <v>528</v>
      </c>
      <c r="B80" s="248" t="s">
        <v>484</v>
      </c>
      <c r="C80" s="244" t="s">
        <v>670</v>
      </c>
      <c r="D80" s="244" t="s">
        <v>670</v>
      </c>
      <c r="E80" s="244" t="s">
        <v>670</v>
      </c>
      <c r="F80" s="244" t="s">
        <v>670</v>
      </c>
      <c r="G80" s="244" t="s">
        <v>670</v>
      </c>
      <c r="H80" s="244" t="s">
        <v>670</v>
      </c>
      <c r="I80" s="244" t="s">
        <v>37</v>
      </c>
      <c r="J80" s="244" t="s">
        <v>670</v>
      </c>
      <c r="K80" s="244" t="s">
        <v>37</v>
      </c>
      <c r="L80" s="244" t="s">
        <v>670</v>
      </c>
      <c r="M80" s="244" t="s">
        <v>37</v>
      </c>
      <c r="N80" s="244" t="s">
        <v>670</v>
      </c>
      <c r="O80" s="244" t="s">
        <v>37</v>
      </c>
      <c r="P80" s="244" t="s">
        <v>670</v>
      </c>
      <c r="Q80" s="244" t="s">
        <v>37</v>
      </c>
      <c r="R80" s="244" t="s">
        <v>670</v>
      </c>
      <c r="S80" s="244" t="s">
        <v>37</v>
      </c>
      <c r="T80" s="244" t="s">
        <v>670</v>
      </c>
      <c r="U80" s="244" t="s">
        <v>37</v>
      </c>
      <c r="V80" s="244" t="s">
        <v>670</v>
      </c>
      <c r="W80" s="244" t="s">
        <v>37</v>
      </c>
      <c r="X80" s="244" t="s">
        <v>670</v>
      </c>
      <c r="Y80" s="244" t="s">
        <v>37</v>
      </c>
      <c r="Z80" s="244" t="s">
        <v>670</v>
      </c>
      <c r="AA80" s="244" t="s">
        <v>37</v>
      </c>
      <c r="AB80" s="244" t="s">
        <v>670</v>
      </c>
      <c r="AC80" s="244" t="s">
        <v>37</v>
      </c>
      <c r="AD80" s="244" t="s">
        <v>670</v>
      </c>
      <c r="AE80" s="244" t="s">
        <v>37</v>
      </c>
      <c r="AF80" s="244" t="s">
        <v>670</v>
      </c>
      <c r="AG80" s="244" t="s">
        <v>37</v>
      </c>
      <c r="AH80" s="244" t="s">
        <v>670</v>
      </c>
      <c r="AI80" s="244" t="s">
        <v>37</v>
      </c>
      <c r="AJ80" s="244" t="s">
        <v>670</v>
      </c>
      <c r="AK80" s="244" t="s">
        <v>37</v>
      </c>
      <c r="AL80" s="244" t="s">
        <v>670</v>
      </c>
      <c r="AM80" s="244" t="s">
        <v>37</v>
      </c>
      <c r="AN80" s="244" t="s">
        <v>670</v>
      </c>
      <c r="AO80" s="244" t="s">
        <v>37</v>
      </c>
      <c r="AP80" s="244" t="s">
        <v>670</v>
      </c>
      <c r="AQ80" s="244" t="s">
        <v>37</v>
      </c>
      <c r="AR80" s="244" t="s">
        <v>670</v>
      </c>
      <c r="AS80" s="244" t="s">
        <v>37</v>
      </c>
      <c r="AT80" s="244" t="s">
        <v>670</v>
      </c>
      <c r="AU80" s="244" t="s">
        <v>37</v>
      </c>
      <c r="AV80" s="244" t="s">
        <v>670</v>
      </c>
      <c r="AW80" s="244" t="s">
        <v>670</v>
      </c>
    </row>
    <row r="81" spans="1:49" ht="11.1" customHeight="1" x14ac:dyDescent="0.25">
      <c r="A81" s="231"/>
      <c r="B81" s="231"/>
      <c r="C81" s="231"/>
      <c r="D81" s="231"/>
      <c r="E81" s="231"/>
      <c r="F81" s="231"/>
      <c r="G81" s="231"/>
      <c r="H81" s="231"/>
      <c r="I81" s="231"/>
      <c r="J81" s="231"/>
      <c r="K81" s="231"/>
      <c r="L81" s="231"/>
      <c r="M81" s="231"/>
      <c r="N81" s="231"/>
      <c r="O81" s="231"/>
      <c r="P81" s="231"/>
      <c r="Q81" s="231"/>
      <c r="R81" s="231"/>
      <c r="S81" s="231"/>
      <c r="T81" s="231"/>
      <c r="U81" s="231"/>
      <c r="V81" s="231"/>
      <c r="W81" s="231"/>
      <c r="X81" s="231"/>
      <c r="Y81" s="231"/>
      <c r="Z81" s="231"/>
      <c r="AA81" s="231"/>
      <c r="AB81" s="231"/>
      <c r="AC81" s="231"/>
      <c r="AD81" s="231"/>
      <c r="AE81" s="231"/>
      <c r="AF81" s="231"/>
      <c r="AG81" s="231"/>
      <c r="AH81" s="231"/>
      <c r="AI81" s="231"/>
      <c r="AJ81" s="231"/>
      <c r="AK81" s="231"/>
      <c r="AL81" s="231"/>
      <c r="AM81" s="231"/>
      <c r="AN81" s="231"/>
      <c r="AO81" s="231"/>
      <c r="AP81" s="231"/>
      <c r="AQ81" s="231"/>
      <c r="AR81" s="231"/>
      <c r="AS81" s="231"/>
      <c r="AT81" s="231"/>
      <c r="AU81" s="231"/>
      <c r="AV81" s="231"/>
      <c r="AW81" s="231"/>
    </row>
  </sheetData>
  <mergeCells count="45">
    <mergeCell ref="V21:W21"/>
    <mergeCell ref="X21:Y21"/>
    <mergeCell ref="Z21:AA21"/>
    <mergeCell ref="AB21:AC21"/>
    <mergeCell ref="AD21:AE21"/>
    <mergeCell ref="L21:M21"/>
    <mergeCell ref="N21:O21"/>
    <mergeCell ref="P21:Q21"/>
    <mergeCell ref="R21:S21"/>
    <mergeCell ref="T21:U21"/>
    <mergeCell ref="AF20:AI20"/>
    <mergeCell ref="AJ20:AM20"/>
    <mergeCell ref="AN20:AQ20"/>
    <mergeCell ref="AR20:AU20"/>
    <mergeCell ref="AV20:AW21"/>
    <mergeCell ref="AF21:AG21"/>
    <mergeCell ref="AH21:AI21"/>
    <mergeCell ref="AJ21:AK21"/>
    <mergeCell ref="AL21:AM21"/>
    <mergeCell ref="AN21:AO21"/>
    <mergeCell ref="AP21:AQ21"/>
    <mergeCell ref="AR21:AS21"/>
    <mergeCell ref="AT21:AU21"/>
    <mergeCell ref="L20:O20"/>
    <mergeCell ref="P20:S20"/>
    <mergeCell ref="T20:W20"/>
    <mergeCell ref="X20:AA20"/>
    <mergeCell ref="AB20:AE20"/>
    <mergeCell ref="A15:K15"/>
    <mergeCell ref="A16:K16"/>
    <mergeCell ref="A18:K18"/>
    <mergeCell ref="A20:A22"/>
    <mergeCell ref="B20:B22"/>
    <mergeCell ref="C20:D21"/>
    <mergeCell ref="E20:F21"/>
    <mergeCell ref="G20:G22"/>
    <mergeCell ref="H20:K20"/>
    <mergeCell ref="H21:I21"/>
    <mergeCell ref="J21:K21"/>
    <mergeCell ref="A5:K5"/>
    <mergeCell ref="A7:K7"/>
    <mergeCell ref="A9:K9"/>
    <mergeCell ref="A10:K10"/>
    <mergeCell ref="A12:K12"/>
    <mergeCell ref="A13:K13"/>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67"/>
  <sheetViews>
    <sheetView topLeftCell="AD13" zoomScale="70" zoomScaleNormal="70" workbookViewId="0">
      <selection activeCell="AZ26" sqref="AZ26:AZ32"/>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4" width="6.28515625" style="8" customWidth="1"/>
    <col min="15" max="16" width="8.42578125" style="8" customWidth="1"/>
    <col min="17" max="17" width="13.7109375" style="8" customWidth="1"/>
    <col min="18" max="18" width="53.140625" style="8" customWidth="1"/>
    <col min="19" max="19" width="13.85546875" style="8" customWidth="1"/>
    <col min="20" max="20" width="14.28515625" style="8" customWidth="1"/>
    <col min="21" max="21" width="14.5703125" style="8" customWidth="1"/>
    <col min="22" max="22" width="13.85546875" style="8" customWidth="1"/>
    <col min="23" max="23" width="8.42578125" style="8" customWidth="1"/>
    <col min="24" max="24" width="10.28515625" style="8" customWidth="1"/>
    <col min="25" max="25" width="23.85546875" style="8" customWidth="1"/>
    <col min="26" max="26" width="12.5703125" style="8" customWidth="1"/>
    <col min="27" max="27" width="42.4257812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26.42578125" style="8" customWidth="1"/>
    <col min="34" max="34" width="16" style="8" customWidth="1"/>
    <col min="35" max="35" width="17.85546875" style="8" customWidth="1"/>
    <col min="36" max="36" width="16.28515625" style="8" customWidth="1"/>
    <col min="37" max="37" width="14.42578125" style="8" customWidth="1"/>
    <col min="38" max="38" width="19" style="8" customWidth="1"/>
    <col min="39" max="39" width="14.28515625" style="8" customWidth="1"/>
    <col min="40" max="40" width="16.140625" style="8" customWidth="1"/>
    <col min="41" max="42" width="13.85546875" style="8" customWidth="1"/>
    <col min="43" max="43" width="15.85546875" style="8" customWidth="1"/>
    <col min="44" max="44" width="12" style="8" customWidth="1"/>
    <col min="45" max="45" width="12.85546875" style="8" customWidth="1"/>
    <col min="46" max="46" width="14.85546875" style="8" customWidth="1"/>
    <col min="47" max="47" width="16.5703125" style="8" customWidth="1"/>
    <col min="48" max="48" width="13.28515625" style="8" customWidth="1"/>
    <col min="49" max="51" width="13.28515625" customWidth="1"/>
    <col min="52" max="52" width="21.85546875" customWidth="1"/>
  </cols>
  <sheetData>
    <row r="1" spans="1:12" ht="15.75" x14ac:dyDescent="0.25">
      <c r="C1" s="1" t="s">
        <v>131</v>
      </c>
      <c r="J1" s="1" t="s">
        <v>0</v>
      </c>
    </row>
    <row r="2" spans="1:12" ht="15.75" x14ac:dyDescent="0.25">
      <c r="C2" s="1" t="s">
        <v>131</v>
      </c>
      <c r="J2" s="1" t="s">
        <v>1</v>
      </c>
    </row>
    <row r="3" spans="1:12" ht="15.75" x14ac:dyDescent="0.25">
      <c r="C3" s="1" t="s">
        <v>131</v>
      </c>
      <c r="J3" s="1" t="s">
        <v>2</v>
      </c>
    </row>
    <row r="4" spans="1:12" ht="15" x14ac:dyDescent="0.25"/>
    <row r="5" spans="1:12" ht="15.75" x14ac:dyDescent="0.25">
      <c r="A5" s="135" t="s">
        <v>606</v>
      </c>
      <c r="B5" s="135"/>
      <c r="C5" s="135"/>
      <c r="D5" s="135"/>
      <c r="E5" s="135"/>
      <c r="F5" s="135"/>
      <c r="G5" s="135"/>
      <c r="H5" s="135"/>
      <c r="I5" s="135"/>
      <c r="J5" s="135"/>
      <c r="K5" s="135"/>
      <c r="L5" s="135"/>
    </row>
    <row r="6" spans="1:12" ht="15" x14ac:dyDescent="0.25"/>
    <row r="7" spans="1:12" ht="18.75" x14ac:dyDescent="0.3">
      <c r="A7" s="136" t="s">
        <v>3</v>
      </c>
      <c r="B7" s="136"/>
      <c r="C7" s="136"/>
      <c r="D7" s="136"/>
      <c r="E7" s="136"/>
      <c r="F7" s="136"/>
      <c r="G7" s="136"/>
      <c r="H7" s="136"/>
      <c r="I7" s="136"/>
      <c r="J7" s="136"/>
      <c r="K7" s="136"/>
      <c r="L7" s="136"/>
    </row>
    <row r="8" spans="1:12" ht="15" x14ac:dyDescent="0.25"/>
    <row r="9" spans="1:12" ht="15.75" x14ac:dyDescent="0.25">
      <c r="A9" s="135" t="s">
        <v>4</v>
      </c>
      <c r="B9" s="135"/>
      <c r="C9" s="135"/>
      <c r="D9" s="135"/>
      <c r="E9" s="135"/>
      <c r="F9" s="135"/>
      <c r="G9" s="135"/>
      <c r="H9" s="135"/>
      <c r="I9" s="135"/>
      <c r="J9" s="135"/>
      <c r="K9" s="135"/>
      <c r="L9" s="135"/>
    </row>
    <row r="10" spans="1:12" ht="15.75" x14ac:dyDescent="0.25">
      <c r="A10" s="133" t="s">
        <v>5</v>
      </c>
      <c r="B10" s="133"/>
      <c r="C10" s="133"/>
      <c r="D10" s="133"/>
      <c r="E10" s="133"/>
      <c r="F10" s="133"/>
      <c r="G10" s="133"/>
      <c r="H10" s="133"/>
      <c r="I10" s="133"/>
      <c r="J10" s="133"/>
      <c r="K10" s="133"/>
      <c r="L10" s="133"/>
    </row>
    <row r="11" spans="1:12" ht="15" x14ac:dyDescent="0.25"/>
    <row r="12" spans="1:12" ht="15.75" x14ac:dyDescent="0.25">
      <c r="A12" s="135" t="s">
        <v>438</v>
      </c>
      <c r="B12" s="135"/>
      <c r="C12" s="135"/>
      <c r="D12" s="135"/>
      <c r="E12" s="135"/>
      <c r="F12" s="135"/>
      <c r="G12" s="135"/>
      <c r="H12" s="135"/>
      <c r="I12" s="135"/>
      <c r="J12" s="135"/>
      <c r="K12" s="135"/>
      <c r="L12" s="135"/>
    </row>
    <row r="13" spans="1:12" ht="15.75" x14ac:dyDescent="0.25">
      <c r="A13" s="133" t="s">
        <v>6</v>
      </c>
      <c r="B13" s="133"/>
      <c r="C13" s="133"/>
      <c r="D13" s="133"/>
      <c r="E13" s="133"/>
      <c r="F13" s="133"/>
      <c r="G13" s="133"/>
      <c r="H13" s="133"/>
      <c r="I13" s="133"/>
      <c r="J13" s="133"/>
      <c r="K13" s="133"/>
      <c r="L13" s="133"/>
    </row>
    <row r="14" spans="1:12" ht="15" x14ac:dyDescent="0.25"/>
    <row r="15" spans="1:12" ht="32.25" customHeight="1" x14ac:dyDescent="0.25">
      <c r="A15" s="132" t="s">
        <v>456</v>
      </c>
      <c r="B15" s="132"/>
      <c r="C15" s="132"/>
      <c r="D15" s="132"/>
      <c r="E15" s="132"/>
      <c r="F15" s="132"/>
      <c r="G15" s="132"/>
      <c r="H15" s="132"/>
      <c r="I15" s="132"/>
      <c r="J15" s="132"/>
      <c r="K15" s="132"/>
      <c r="L15" s="132"/>
    </row>
    <row r="16" spans="1:12" ht="15.75" x14ac:dyDescent="0.25">
      <c r="A16" s="133" t="s">
        <v>7</v>
      </c>
      <c r="B16" s="133"/>
      <c r="C16" s="133"/>
      <c r="D16" s="133"/>
      <c r="E16" s="133"/>
      <c r="F16" s="133"/>
      <c r="G16" s="133"/>
      <c r="H16" s="133"/>
      <c r="I16" s="133"/>
      <c r="J16" s="133"/>
      <c r="K16" s="133"/>
      <c r="L16" s="133"/>
    </row>
    <row r="17" spans="1:52" ht="15" x14ac:dyDescent="0.25"/>
    <row r="18" spans="1:52" ht="18.75" x14ac:dyDescent="0.3">
      <c r="A18" s="140" t="s">
        <v>343</v>
      </c>
      <c r="B18" s="140"/>
      <c r="C18" s="140"/>
      <c r="D18" s="140"/>
      <c r="E18" s="140"/>
      <c r="F18" s="140"/>
      <c r="G18" s="140"/>
      <c r="H18" s="140"/>
      <c r="I18" s="140"/>
      <c r="J18" s="140"/>
      <c r="K18" s="140"/>
      <c r="L18" s="140"/>
      <c r="M18" s="140"/>
      <c r="N18" s="140"/>
      <c r="O18" s="140"/>
      <c r="P18" s="140"/>
      <c r="Q18" s="140"/>
      <c r="R18" s="140"/>
      <c r="S18" s="140"/>
      <c r="T18" s="140"/>
      <c r="U18" s="140"/>
      <c r="V18" s="140"/>
      <c r="W18" s="140"/>
      <c r="X18" s="140"/>
      <c r="Y18" s="140"/>
    </row>
    <row r="20" spans="1:52" ht="35.25" customHeight="1" x14ac:dyDescent="0.25">
      <c r="A20" s="198" t="s">
        <v>344</v>
      </c>
      <c r="B20" s="198" t="s">
        <v>345</v>
      </c>
      <c r="C20" s="198" t="s">
        <v>346</v>
      </c>
      <c r="D20" s="198" t="s">
        <v>347</v>
      </c>
      <c r="E20" s="202" t="s">
        <v>348</v>
      </c>
      <c r="F20" s="202"/>
      <c r="G20" s="202"/>
      <c r="H20" s="202"/>
      <c r="I20" s="202"/>
      <c r="J20" s="202"/>
      <c r="K20" s="202"/>
      <c r="L20" s="202"/>
      <c r="M20" s="202"/>
      <c r="N20" s="202"/>
      <c r="O20" s="202"/>
      <c r="P20" s="202"/>
      <c r="Q20" s="198" t="s">
        <v>349</v>
      </c>
      <c r="R20" s="198" t="s">
        <v>350</v>
      </c>
      <c r="S20" s="198" t="s">
        <v>351</v>
      </c>
      <c r="T20" s="198" t="s">
        <v>352</v>
      </c>
      <c r="U20" s="198" t="s">
        <v>353</v>
      </c>
      <c r="V20" s="198" t="s">
        <v>354</v>
      </c>
      <c r="W20" s="202" t="s">
        <v>355</v>
      </c>
      <c r="X20" s="202"/>
      <c r="Y20" s="198" t="s">
        <v>356</v>
      </c>
      <c r="Z20" s="198" t="s">
        <v>357</v>
      </c>
      <c r="AA20" s="198" t="s">
        <v>358</v>
      </c>
      <c r="AB20" s="198" t="s">
        <v>359</v>
      </c>
      <c r="AC20" s="198" t="s">
        <v>360</v>
      </c>
      <c r="AD20" s="198" t="s">
        <v>361</v>
      </c>
      <c r="AE20" s="198" t="s">
        <v>362</v>
      </c>
      <c r="AF20" s="198" t="s">
        <v>363</v>
      </c>
      <c r="AG20" s="198" t="s">
        <v>364</v>
      </c>
      <c r="AH20" s="198" t="s">
        <v>485</v>
      </c>
      <c r="AI20" s="198" t="s">
        <v>365</v>
      </c>
      <c r="AJ20" s="202" t="s">
        <v>366</v>
      </c>
      <c r="AK20" s="202"/>
      <c r="AL20" s="202"/>
      <c r="AM20" s="202"/>
      <c r="AN20" s="202"/>
      <c r="AO20" s="202"/>
      <c r="AP20" s="202" t="s">
        <v>367</v>
      </c>
      <c r="AQ20" s="202"/>
      <c r="AR20" s="202"/>
      <c r="AS20" s="202"/>
      <c r="AT20" s="202" t="s">
        <v>368</v>
      </c>
      <c r="AU20" s="202"/>
      <c r="AV20" s="198" t="s">
        <v>369</v>
      </c>
      <c r="AW20" s="198" t="s">
        <v>370</v>
      </c>
      <c r="AX20" s="198" t="s">
        <v>371</v>
      </c>
      <c r="AY20" s="198" t="s">
        <v>372</v>
      </c>
      <c r="AZ20" s="198" t="s">
        <v>373</v>
      </c>
    </row>
    <row r="21" spans="1:52" ht="30" customHeight="1" x14ac:dyDescent="0.25">
      <c r="A21" s="195"/>
      <c r="B21" s="195"/>
      <c r="C21" s="195"/>
      <c r="D21" s="195"/>
      <c r="E21" s="198" t="s">
        <v>374</v>
      </c>
      <c r="F21" s="198" t="s">
        <v>327</v>
      </c>
      <c r="G21" s="198" t="s">
        <v>329</v>
      </c>
      <c r="H21" s="198" t="s">
        <v>331</v>
      </c>
      <c r="I21" s="198" t="s">
        <v>375</v>
      </c>
      <c r="J21" s="198" t="s">
        <v>376</v>
      </c>
      <c r="K21" s="198" t="s">
        <v>377</v>
      </c>
      <c r="L21" s="200" t="s">
        <v>480</v>
      </c>
      <c r="M21" s="200" t="s">
        <v>481</v>
      </c>
      <c r="N21" s="200" t="s">
        <v>482</v>
      </c>
      <c r="O21" s="200" t="s">
        <v>333</v>
      </c>
      <c r="P21" s="198" t="s">
        <v>486</v>
      </c>
      <c r="Q21" s="195"/>
      <c r="R21" s="195"/>
      <c r="S21" s="195"/>
      <c r="T21" s="195"/>
      <c r="U21" s="195"/>
      <c r="V21" s="195"/>
      <c r="W21" s="198" t="s">
        <v>210</v>
      </c>
      <c r="X21" s="198" t="s">
        <v>211</v>
      </c>
      <c r="Y21" s="195"/>
      <c r="Z21" s="195"/>
      <c r="AA21" s="195"/>
      <c r="AB21" s="195"/>
      <c r="AC21" s="195"/>
      <c r="AD21" s="195"/>
      <c r="AE21" s="195"/>
      <c r="AF21" s="195"/>
      <c r="AG21" s="195"/>
      <c r="AH21" s="195"/>
      <c r="AI21" s="195"/>
      <c r="AJ21" s="202" t="s">
        <v>378</v>
      </c>
      <c r="AK21" s="202"/>
      <c r="AL21" s="202" t="s">
        <v>379</v>
      </c>
      <c r="AM21" s="202"/>
      <c r="AN21" s="198" t="s">
        <v>380</v>
      </c>
      <c r="AO21" s="198" t="s">
        <v>381</v>
      </c>
      <c r="AP21" s="198" t="s">
        <v>382</v>
      </c>
      <c r="AQ21" s="198" t="s">
        <v>383</v>
      </c>
      <c r="AR21" s="198" t="s">
        <v>384</v>
      </c>
      <c r="AS21" s="198" t="s">
        <v>385</v>
      </c>
      <c r="AT21" s="198" t="s">
        <v>386</v>
      </c>
      <c r="AU21" s="198" t="s">
        <v>211</v>
      </c>
      <c r="AV21" s="195"/>
      <c r="AW21" s="195"/>
      <c r="AX21" s="195"/>
      <c r="AY21" s="195"/>
      <c r="AZ21" s="195"/>
    </row>
    <row r="22" spans="1:52" ht="47.25" x14ac:dyDescent="0.25">
      <c r="A22" s="196"/>
      <c r="B22" s="196"/>
      <c r="C22" s="196"/>
      <c r="D22" s="196"/>
      <c r="E22" s="196"/>
      <c r="F22" s="196"/>
      <c r="G22" s="196"/>
      <c r="H22" s="196"/>
      <c r="I22" s="196"/>
      <c r="J22" s="196"/>
      <c r="K22" s="196"/>
      <c r="L22" s="201"/>
      <c r="M22" s="201"/>
      <c r="N22" s="201"/>
      <c r="O22" s="201"/>
      <c r="P22" s="196"/>
      <c r="Q22" s="196"/>
      <c r="R22" s="196"/>
      <c r="S22" s="196"/>
      <c r="T22" s="196"/>
      <c r="U22" s="196"/>
      <c r="V22" s="196"/>
      <c r="W22" s="196"/>
      <c r="X22" s="196"/>
      <c r="Y22" s="196"/>
      <c r="Z22" s="196"/>
      <c r="AA22" s="196"/>
      <c r="AB22" s="196"/>
      <c r="AC22" s="196"/>
      <c r="AD22" s="196"/>
      <c r="AE22" s="196"/>
      <c r="AF22" s="196"/>
      <c r="AG22" s="196"/>
      <c r="AH22" s="196"/>
      <c r="AI22" s="196"/>
      <c r="AJ22" s="98" t="s">
        <v>387</v>
      </c>
      <c r="AK22" s="98" t="s">
        <v>388</v>
      </c>
      <c r="AL22" s="98" t="s">
        <v>210</v>
      </c>
      <c r="AM22" s="98" t="s">
        <v>211</v>
      </c>
      <c r="AN22" s="196"/>
      <c r="AO22" s="196"/>
      <c r="AP22" s="196"/>
      <c r="AQ22" s="196"/>
      <c r="AR22" s="196"/>
      <c r="AS22" s="196"/>
      <c r="AT22" s="196"/>
      <c r="AU22" s="196"/>
      <c r="AV22" s="196"/>
      <c r="AW22" s="196"/>
      <c r="AX22" s="196"/>
      <c r="AY22" s="196"/>
      <c r="AZ22" s="196"/>
    </row>
    <row r="23" spans="1:52" ht="15.75" x14ac:dyDescent="0.25">
      <c r="A23" s="90">
        <v>1</v>
      </c>
      <c r="B23" s="90">
        <v>2</v>
      </c>
      <c r="C23" s="90">
        <v>4</v>
      </c>
      <c r="D23" s="90">
        <v>5</v>
      </c>
      <c r="E23" s="90">
        <v>6</v>
      </c>
      <c r="F23" s="90">
        <v>7</v>
      </c>
      <c r="G23" s="90">
        <v>8</v>
      </c>
      <c r="H23" s="90">
        <v>9</v>
      </c>
      <c r="I23" s="90">
        <v>10</v>
      </c>
      <c r="J23" s="90">
        <v>11</v>
      </c>
      <c r="K23" s="90">
        <v>12</v>
      </c>
      <c r="L23" s="90">
        <v>13</v>
      </c>
      <c r="M23" s="90">
        <v>14</v>
      </c>
      <c r="N23" s="90">
        <v>15</v>
      </c>
      <c r="O23" s="90">
        <v>16</v>
      </c>
      <c r="P23" s="90">
        <v>17</v>
      </c>
      <c r="Q23" s="90">
        <v>18</v>
      </c>
      <c r="R23" s="90">
        <v>19</v>
      </c>
      <c r="S23" s="90">
        <v>20</v>
      </c>
      <c r="T23" s="90">
        <v>21</v>
      </c>
      <c r="U23" s="90">
        <v>22</v>
      </c>
      <c r="V23" s="90">
        <v>23</v>
      </c>
      <c r="W23" s="90">
        <v>24</v>
      </c>
      <c r="X23" s="90">
        <v>25</v>
      </c>
      <c r="Y23" s="90">
        <v>26</v>
      </c>
      <c r="Z23" s="90">
        <v>27</v>
      </c>
      <c r="AA23" s="90">
        <v>28</v>
      </c>
      <c r="AB23" s="90">
        <v>29</v>
      </c>
      <c r="AC23" s="90">
        <v>30</v>
      </c>
      <c r="AD23" s="90">
        <v>31</v>
      </c>
      <c r="AE23" s="90">
        <v>32</v>
      </c>
      <c r="AF23" s="90">
        <v>33</v>
      </c>
      <c r="AG23" s="90">
        <v>34</v>
      </c>
      <c r="AH23" s="90">
        <v>35</v>
      </c>
      <c r="AI23" s="90">
        <v>36</v>
      </c>
      <c r="AJ23" s="90">
        <v>37</v>
      </c>
      <c r="AK23" s="90">
        <v>38</v>
      </c>
      <c r="AL23" s="90">
        <v>39</v>
      </c>
      <c r="AM23" s="90">
        <v>40</v>
      </c>
      <c r="AN23" s="90">
        <v>41</v>
      </c>
      <c r="AO23" s="90">
        <v>42</v>
      </c>
      <c r="AP23" s="90">
        <v>43</v>
      </c>
      <c r="AQ23" s="90">
        <v>44</v>
      </c>
      <c r="AR23" s="90">
        <v>45</v>
      </c>
      <c r="AS23" s="90">
        <v>46</v>
      </c>
      <c r="AT23" s="90">
        <v>47</v>
      </c>
      <c r="AU23" s="90">
        <v>48</v>
      </c>
      <c r="AV23" s="90">
        <v>49</v>
      </c>
      <c r="AW23" s="90">
        <v>50</v>
      </c>
      <c r="AX23" s="90">
        <v>51</v>
      </c>
      <c r="AY23" s="90">
        <v>52</v>
      </c>
      <c r="AZ23" s="90">
        <v>53</v>
      </c>
    </row>
    <row r="24" spans="1:52" ht="15.75" x14ac:dyDescent="0.25">
      <c r="A24" s="99"/>
      <c r="B24" s="99"/>
      <c r="C24" s="99"/>
      <c r="D24" s="99"/>
      <c r="E24" s="99"/>
      <c r="F24" s="99"/>
      <c r="G24" s="99"/>
      <c r="H24" s="99"/>
      <c r="I24" s="99"/>
      <c r="J24" s="99"/>
      <c r="K24" s="99"/>
      <c r="L24" s="98"/>
      <c r="M24" s="98"/>
      <c r="N24" s="98"/>
      <c r="O24" s="98"/>
      <c r="P24" s="98"/>
      <c r="Q24" s="99"/>
      <c r="R24" s="99"/>
      <c r="S24" s="99"/>
      <c r="T24" s="99"/>
      <c r="U24" s="99"/>
      <c r="V24" s="99"/>
      <c r="W24" s="99"/>
      <c r="X24" s="99"/>
      <c r="Y24" s="99"/>
      <c r="Z24" s="99"/>
      <c r="AA24" s="99"/>
      <c r="AB24" s="99"/>
      <c r="AC24" s="99"/>
      <c r="AD24" s="99"/>
      <c r="AE24" s="99"/>
      <c r="AF24" s="99"/>
      <c r="AG24" s="99"/>
      <c r="AH24" s="99"/>
      <c r="AI24" s="99"/>
      <c r="AJ24" s="99"/>
      <c r="AK24" s="99"/>
      <c r="AL24" s="99"/>
      <c r="AM24" s="99"/>
      <c r="AN24" s="99"/>
      <c r="AO24" s="99"/>
      <c r="AP24" s="99"/>
      <c r="AQ24" s="93"/>
      <c r="AR24" s="94"/>
      <c r="AS24" s="95"/>
      <c r="AT24" s="99"/>
      <c r="AU24" s="99"/>
      <c r="AV24" s="99"/>
      <c r="AW24" s="99"/>
      <c r="AX24" s="99"/>
      <c r="AY24" s="99"/>
      <c r="AZ24" s="99"/>
    </row>
    <row r="25" spans="1:52" ht="128.25" customHeight="1" x14ac:dyDescent="0.25">
      <c r="A25" s="96">
        <v>1</v>
      </c>
      <c r="B25" s="99" t="s">
        <v>487</v>
      </c>
      <c r="C25" s="99" t="s">
        <v>440</v>
      </c>
      <c r="D25" s="99"/>
      <c r="E25" s="99" t="s">
        <v>37</v>
      </c>
      <c r="F25" s="99"/>
      <c r="G25" s="96">
        <v>0</v>
      </c>
      <c r="H25" s="99"/>
      <c r="I25" s="101">
        <v>16.585000000000001</v>
      </c>
      <c r="J25" s="96">
        <v>0</v>
      </c>
      <c r="K25" s="96">
        <v>0</v>
      </c>
      <c r="L25" s="102">
        <v>0</v>
      </c>
      <c r="M25" s="102">
        <v>0</v>
      </c>
      <c r="N25" s="102">
        <v>0</v>
      </c>
      <c r="O25" s="102">
        <v>0</v>
      </c>
      <c r="P25" s="102">
        <v>0</v>
      </c>
      <c r="Q25" s="99" t="s">
        <v>441</v>
      </c>
      <c r="R25" s="99" t="s">
        <v>442</v>
      </c>
      <c r="S25" s="99" t="s">
        <v>443</v>
      </c>
      <c r="T25" s="91">
        <v>1678.4906900000001</v>
      </c>
      <c r="U25" s="99" t="s">
        <v>444</v>
      </c>
      <c r="V25" s="91">
        <v>1678.4906900000001</v>
      </c>
      <c r="W25" s="99" t="s">
        <v>445</v>
      </c>
      <c r="X25" s="99" t="s">
        <v>445</v>
      </c>
      <c r="Y25" s="96">
        <v>0</v>
      </c>
      <c r="Z25" s="96">
        <v>1</v>
      </c>
      <c r="AA25" s="99" t="s">
        <v>446</v>
      </c>
      <c r="AB25" s="92">
        <v>2064.6</v>
      </c>
      <c r="AC25" s="99"/>
      <c r="AD25" s="96">
        <v>0</v>
      </c>
      <c r="AE25" s="92">
        <v>2064.6</v>
      </c>
      <c r="AF25" s="91">
        <v>1556.0064400000001</v>
      </c>
      <c r="AG25" s="99" t="s">
        <v>446</v>
      </c>
      <c r="AH25" s="103">
        <f>AF25</f>
        <v>1556.0064400000001</v>
      </c>
      <c r="AI25" s="103"/>
      <c r="AJ25" s="99"/>
      <c r="AK25" s="99" t="s">
        <v>447</v>
      </c>
      <c r="AL25" s="99" t="s">
        <v>448</v>
      </c>
      <c r="AM25" s="99"/>
      <c r="AN25" s="99"/>
      <c r="AO25" s="99" t="s">
        <v>449</v>
      </c>
      <c r="AP25" s="99"/>
      <c r="AQ25" s="199"/>
      <c r="AR25" s="199"/>
      <c r="AS25" s="199"/>
      <c r="AT25" s="99" t="s">
        <v>450</v>
      </c>
      <c r="AU25" s="99" t="s">
        <v>451</v>
      </c>
      <c r="AV25" s="99" t="s">
        <v>450</v>
      </c>
      <c r="AW25" s="99" t="s">
        <v>488</v>
      </c>
      <c r="AX25" s="99" t="s">
        <v>452</v>
      </c>
      <c r="AY25" s="99"/>
      <c r="AZ25" s="99" t="s">
        <v>531</v>
      </c>
    </row>
    <row r="26" spans="1:52" ht="32.25" customHeight="1" x14ac:dyDescent="0.25">
      <c r="A26" s="193">
        <v>2</v>
      </c>
      <c r="B26" s="179" t="s">
        <v>487</v>
      </c>
      <c r="C26" s="179" t="s">
        <v>532</v>
      </c>
      <c r="D26" s="179"/>
      <c r="E26" s="179" t="s">
        <v>37</v>
      </c>
      <c r="F26" s="179"/>
      <c r="G26" s="193">
        <v>0</v>
      </c>
      <c r="H26" s="179"/>
      <c r="I26" s="197">
        <v>16.585000000000001</v>
      </c>
      <c r="J26" s="193">
        <v>0</v>
      </c>
      <c r="K26" s="193">
        <v>0</v>
      </c>
      <c r="L26" s="194">
        <v>0</v>
      </c>
      <c r="M26" s="194">
        <v>0</v>
      </c>
      <c r="N26" s="194">
        <v>0</v>
      </c>
      <c r="O26" s="194">
        <v>0</v>
      </c>
      <c r="P26" s="194">
        <v>0</v>
      </c>
      <c r="Q26" s="179" t="s">
        <v>533</v>
      </c>
      <c r="R26" s="179" t="s">
        <v>534</v>
      </c>
      <c r="S26" s="179" t="s">
        <v>443</v>
      </c>
      <c r="T26" s="191">
        <v>5140.0803299999998</v>
      </c>
      <c r="U26" s="179" t="s">
        <v>535</v>
      </c>
      <c r="V26" s="191">
        <v>5140.0803299999998</v>
      </c>
      <c r="W26" s="99" t="s">
        <v>536</v>
      </c>
      <c r="X26" s="99" t="s">
        <v>536</v>
      </c>
      <c r="Y26" s="96">
        <v>7</v>
      </c>
      <c r="Z26" s="193">
        <v>7</v>
      </c>
      <c r="AA26" s="99" t="s">
        <v>537</v>
      </c>
      <c r="AB26" s="91">
        <v>6164.8267599999999</v>
      </c>
      <c r="AC26" s="179"/>
      <c r="AD26" s="193">
        <v>1</v>
      </c>
      <c r="AE26" s="91">
        <v>6164.8267599999999</v>
      </c>
      <c r="AF26" s="191">
        <v>5036.9770099999996</v>
      </c>
      <c r="AG26" s="179" t="s">
        <v>538</v>
      </c>
      <c r="AH26" s="191">
        <v>6044.3724099999999</v>
      </c>
      <c r="AI26" s="193">
        <v>0</v>
      </c>
      <c r="AJ26" s="192">
        <v>1257292</v>
      </c>
      <c r="AK26" s="179" t="s">
        <v>447</v>
      </c>
      <c r="AL26" s="179" t="s">
        <v>539</v>
      </c>
      <c r="AM26" s="179" t="s">
        <v>540</v>
      </c>
      <c r="AN26" s="179" t="s">
        <v>541</v>
      </c>
      <c r="AO26" s="179" t="s">
        <v>542</v>
      </c>
      <c r="AP26" s="179"/>
      <c r="AQ26" s="179"/>
      <c r="AR26" s="179"/>
      <c r="AS26" s="179"/>
      <c r="AT26" s="179" t="s">
        <v>543</v>
      </c>
      <c r="AU26" s="179" t="s">
        <v>489</v>
      </c>
      <c r="AV26" s="179" t="s">
        <v>544</v>
      </c>
      <c r="AW26" s="179" t="s">
        <v>489</v>
      </c>
      <c r="AX26" s="179" t="s">
        <v>545</v>
      </c>
      <c r="AY26" s="179"/>
      <c r="AZ26" s="179" t="s">
        <v>531</v>
      </c>
    </row>
    <row r="27" spans="1:52" ht="32.25" customHeight="1" x14ac:dyDescent="0.25">
      <c r="A27" s="189"/>
      <c r="B27" s="186"/>
      <c r="C27" s="186"/>
      <c r="D27" s="186"/>
      <c r="E27" s="186"/>
      <c r="F27" s="186"/>
      <c r="G27" s="189"/>
      <c r="H27" s="186"/>
      <c r="I27" s="189"/>
      <c r="J27" s="189"/>
      <c r="K27" s="189"/>
      <c r="L27" s="195"/>
      <c r="M27" s="195"/>
      <c r="N27" s="195"/>
      <c r="O27" s="195"/>
      <c r="P27" s="195"/>
      <c r="Q27" s="186"/>
      <c r="R27" s="186"/>
      <c r="S27" s="186"/>
      <c r="T27" s="189"/>
      <c r="U27" s="186"/>
      <c r="V27" s="189"/>
      <c r="W27" s="99" t="s">
        <v>536</v>
      </c>
      <c r="X27" s="99" t="s">
        <v>536</v>
      </c>
      <c r="Y27" s="96">
        <v>7</v>
      </c>
      <c r="Z27" s="189"/>
      <c r="AA27" s="99" t="s">
        <v>546</v>
      </c>
      <c r="AB27" s="91">
        <v>6299.9998299999997</v>
      </c>
      <c r="AC27" s="186"/>
      <c r="AD27" s="189"/>
      <c r="AE27" s="91">
        <v>6299.9998299999997</v>
      </c>
      <c r="AF27" s="189"/>
      <c r="AG27" s="186"/>
      <c r="AH27" s="189"/>
      <c r="AI27" s="189"/>
      <c r="AJ27" s="186"/>
      <c r="AK27" s="186"/>
      <c r="AL27" s="186"/>
      <c r="AM27" s="186"/>
      <c r="AN27" s="186"/>
      <c r="AO27" s="186"/>
      <c r="AP27" s="186"/>
      <c r="AQ27" s="180"/>
      <c r="AR27" s="181"/>
      <c r="AS27" s="182"/>
      <c r="AT27" s="186"/>
      <c r="AU27" s="186"/>
      <c r="AV27" s="186"/>
      <c r="AW27" s="186"/>
      <c r="AX27" s="186"/>
      <c r="AY27" s="186"/>
      <c r="AZ27" s="186"/>
    </row>
    <row r="28" spans="1:52" ht="32.25" customHeight="1" x14ac:dyDescent="0.25">
      <c r="A28" s="189"/>
      <c r="B28" s="186"/>
      <c r="C28" s="186"/>
      <c r="D28" s="186"/>
      <c r="E28" s="186"/>
      <c r="F28" s="186"/>
      <c r="G28" s="189"/>
      <c r="H28" s="186"/>
      <c r="I28" s="189"/>
      <c r="J28" s="189"/>
      <c r="K28" s="189"/>
      <c r="L28" s="195"/>
      <c r="M28" s="195"/>
      <c r="N28" s="195"/>
      <c r="O28" s="195"/>
      <c r="P28" s="195"/>
      <c r="Q28" s="186"/>
      <c r="R28" s="186"/>
      <c r="S28" s="186"/>
      <c r="T28" s="189"/>
      <c r="U28" s="186"/>
      <c r="V28" s="189"/>
      <c r="W28" s="99" t="s">
        <v>536</v>
      </c>
      <c r="X28" s="99" t="s">
        <v>536</v>
      </c>
      <c r="Y28" s="96">
        <v>7</v>
      </c>
      <c r="Z28" s="189"/>
      <c r="AA28" s="99" t="s">
        <v>547</v>
      </c>
      <c r="AB28" s="91">
        <v>6560.8849300000002</v>
      </c>
      <c r="AC28" s="186"/>
      <c r="AD28" s="189"/>
      <c r="AE28" s="91">
        <v>6560.8849300000002</v>
      </c>
      <c r="AF28" s="189"/>
      <c r="AG28" s="186"/>
      <c r="AH28" s="189"/>
      <c r="AI28" s="189"/>
      <c r="AJ28" s="186"/>
      <c r="AK28" s="186"/>
      <c r="AL28" s="186"/>
      <c r="AM28" s="186"/>
      <c r="AN28" s="186"/>
      <c r="AO28" s="186"/>
      <c r="AP28" s="186"/>
      <c r="AQ28" s="180"/>
      <c r="AR28" s="181"/>
      <c r="AS28" s="182"/>
      <c r="AT28" s="186"/>
      <c r="AU28" s="186"/>
      <c r="AV28" s="186"/>
      <c r="AW28" s="186"/>
      <c r="AX28" s="186"/>
      <c r="AY28" s="186"/>
      <c r="AZ28" s="186"/>
    </row>
    <row r="29" spans="1:52" ht="32.25" customHeight="1" x14ac:dyDescent="0.25">
      <c r="A29" s="189"/>
      <c r="B29" s="186"/>
      <c r="C29" s="186"/>
      <c r="D29" s="186"/>
      <c r="E29" s="186"/>
      <c r="F29" s="186"/>
      <c r="G29" s="189"/>
      <c r="H29" s="186"/>
      <c r="I29" s="189"/>
      <c r="J29" s="189"/>
      <c r="K29" s="189"/>
      <c r="L29" s="195"/>
      <c r="M29" s="195"/>
      <c r="N29" s="195"/>
      <c r="O29" s="195"/>
      <c r="P29" s="195"/>
      <c r="Q29" s="186"/>
      <c r="R29" s="186"/>
      <c r="S29" s="186"/>
      <c r="T29" s="189"/>
      <c r="U29" s="186"/>
      <c r="V29" s="189"/>
      <c r="W29" s="99" t="s">
        <v>536</v>
      </c>
      <c r="X29" s="99" t="s">
        <v>536</v>
      </c>
      <c r="Y29" s="96">
        <v>7</v>
      </c>
      <c r="Z29" s="189"/>
      <c r="AA29" s="99" t="s">
        <v>548</v>
      </c>
      <c r="AB29" s="104">
        <v>6561.5369000000001</v>
      </c>
      <c r="AC29" s="186"/>
      <c r="AD29" s="189"/>
      <c r="AE29" s="104">
        <v>6561.5369000000001</v>
      </c>
      <c r="AF29" s="189"/>
      <c r="AG29" s="186"/>
      <c r="AH29" s="189"/>
      <c r="AI29" s="189"/>
      <c r="AJ29" s="186"/>
      <c r="AK29" s="186"/>
      <c r="AL29" s="186"/>
      <c r="AM29" s="186"/>
      <c r="AN29" s="186"/>
      <c r="AO29" s="186"/>
      <c r="AP29" s="186"/>
      <c r="AQ29" s="180"/>
      <c r="AR29" s="181"/>
      <c r="AS29" s="182"/>
      <c r="AT29" s="186"/>
      <c r="AU29" s="186"/>
      <c r="AV29" s="186"/>
      <c r="AW29" s="186"/>
      <c r="AX29" s="186"/>
      <c r="AY29" s="186"/>
      <c r="AZ29" s="186"/>
    </row>
    <row r="30" spans="1:52" ht="32.25" customHeight="1" x14ac:dyDescent="0.25">
      <c r="A30" s="189"/>
      <c r="B30" s="186"/>
      <c r="C30" s="186"/>
      <c r="D30" s="186"/>
      <c r="E30" s="186"/>
      <c r="F30" s="186"/>
      <c r="G30" s="189"/>
      <c r="H30" s="186"/>
      <c r="I30" s="189"/>
      <c r="J30" s="189"/>
      <c r="K30" s="189"/>
      <c r="L30" s="195"/>
      <c r="M30" s="195"/>
      <c r="N30" s="195"/>
      <c r="O30" s="195"/>
      <c r="P30" s="195"/>
      <c r="Q30" s="186"/>
      <c r="R30" s="186"/>
      <c r="S30" s="186"/>
      <c r="T30" s="189"/>
      <c r="U30" s="186"/>
      <c r="V30" s="189"/>
      <c r="W30" s="99" t="s">
        <v>536</v>
      </c>
      <c r="X30" s="99" t="s">
        <v>536</v>
      </c>
      <c r="Y30" s="96">
        <v>7</v>
      </c>
      <c r="Z30" s="189"/>
      <c r="AA30" s="99" t="s">
        <v>549</v>
      </c>
      <c r="AB30" s="91">
        <v>6594.1303099999996</v>
      </c>
      <c r="AC30" s="186"/>
      <c r="AD30" s="189"/>
      <c r="AE30" s="91">
        <v>6594.1303099999996</v>
      </c>
      <c r="AF30" s="189"/>
      <c r="AG30" s="186"/>
      <c r="AH30" s="189"/>
      <c r="AI30" s="189"/>
      <c r="AJ30" s="186"/>
      <c r="AK30" s="186"/>
      <c r="AL30" s="186"/>
      <c r="AM30" s="186"/>
      <c r="AN30" s="186"/>
      <c r="AO30" s="186"/>
      <c r="AP30" s="186"/>
      <c r="AQ30" s="180"/>
      <c r="AR30" s="181"/>
      <c r="AS30" s="182"/>
      <c r="AT30" s="186"/>
      <c r="AU30" s="186"/>
      <c r="AV30" s="186"/>
      <c r="AW30" s="186"/>
      <c r="AX30" s="186"/>
      <c r="AY30" s="186"/>
      <c r="AZ30" s="186"/>
    </row>
    <row r="31" spans="1:52" ht="32.25" customHeight="1" x14ac:dyDescent="0.25">
      <c r="A31" s="189"/>
      <c r="B31" s="186"/>
      <c r="C31" s="186"/>
      <c r="D31" s="186"/>
      <c r="E31" s="186"/>
      <c r="F31" s="186"/>
      <c r="G31" s="189"/>
      <c r="H31" s="186"/>
      <c r="I31" s="189"/>
      <c r="J31" s="189"/>
      <c r="K31" s="189"/>
      <c r="L31" s="195"/>
      <c r="M31" s="195"/>
      <c r="N31" s="195"/>
      <c r="O31" s="195"/>
      <c r="P31" s="195"/>
      <c r="Q31" s="186"/>
      <c r="R31" s="186"/>
      <c r="S31" s="186"/>
      <c r="T31" s="189"/>
      <c r="U31" s="186"/>
      <c r="V31" s="189"/>
      <c r="W31" s="99" t="s">
        <v>536</v>
      </c>
      <c r="X31" s="99" t="s">
        <v>536</v>
      </c>
      <c r="Y31" s="96">
        <v>7</v>
      </c>
      <c r="Z31" s="189"/>
      <c r="AA31" s="99" t="s">
        <v>538</v>
      </c>
      <c r="AB31" s="91">
        <v>6494.8699100000003</v>
      </c>
      <c r="AC31" s="186"/>
      <c r="AD31" s="189"/>
      <c r="AE31" s="91">
        <v>6494.8699100000003</v>
      </c>
      <c r="AF31" s="189"/>
      <c r="AG31" s="186"/>
      <c r="AH31" s="189"/>
      <c r="AI31" s="189"/>
      <c r="AJ31" s="186"/>
      <c r="AK31" s="186"/>
      <c r="AL31" s="186"/>
      <c r="AM31" s="186"/>
      <c r="AN31" s="186"/>
      <c r="AO31" s="186"/>
      <c r="AP31" s="186"/>
      <c r="AQ31" s="180"/>
      <c r="AR31" s="181"/>
      <c r="AS31" s="182"/>
      <c r="AT31" s="186"/>
      <c r="AU31" s="186"/>
      <c r="AV31" s="186"/>
      <c r="AW31" s="186"/>
      <c r="AX31" s="186"/>
      <c r="AY31" s="186"/>
      <c r="AZ31" s="186"/>
    </row>
    <row r="32" spans="1:52" ht="32.25" customHeight="1" x14ac:dyDescent="0.25">
      <c r="A32" s="190"/>
      <c r="B32" s="187"/>
      <c r="C32" s="187"/>
      <c r="D32" s="187"/>
      <c r="E32" s="187"/>
      <c r="F32" s="187"/>
      <c r="G32" s="190"/>
      <c r="H32" s="187"/>
      <c r="I32" s="190"/>
      <c r="J32" s="190"/>
      <c r="K32" s="190"/>
      <c r="L32" s="196"/>
      <c r="M32" s="196"/>
      <c r="N32" s="196"/>
      <c r="O32" s="196"/>
      <c r="P32" s="196"/>
      <c r="Q32" s="187"/>
      <c r="R32" s="187"/>
      <c r="S32" s="187"/>
      <c r="T32" s="190"/>
      <c r="U32" s="187"/>
      <c r="V32" s="190"/>
      <c r="W32" s="99" t="s">
        <v>536</v>
      </c>
      <c r="X32" s="99" t="s">
        <v>536</v>
      </c>
      <c r="Y32" s="96">
        <v>7</v>
      </c>
      <c r="Z32" s="190"/>
      <c r="AA32" s="99" t="s">
        <v>550</v>
      </c>
      <c r="AB32" s="91">
        <v>6627.8152499999997</v>
      </c>
      <c r="AC32" s="187"/>
      <c r="AD32" s="190"/>
      <c r="AE32" s="91">
        <v>6627.8152499999997</v>
      </c>
      <c r="AF32" s="190"/>
      <c r="AG32" s="187"/>
      <c r="AH32" s="190"/>
      <c r="AI32" s="190"/>
      <c r="AJ32" s="187"/>
      <c r="AK32" s="187"/>
      <c r="AL32" s="187"/>
      <c r="AM32" s="187"/>
      <c r="AN32" s="187"/>
      <c r="AO32" s="187"/>
      <c r="AP32" s="187"/>
      <c r="AQ32" s="183"/>
      <c r="AR32" s="184"/>
      <c r="AS32" s="185"/>
      <c r="AT32" s="187"/>
      <c r="AU32" s="187"/>
      <c r="AV32" s="187"/>
      <c r="AW32" s="187"/>
      <c r="AX32" s="187"/>
      <c r="AY32" s="187"/>
      <c r="AZ32" s="187"/>
    </row>
    <row r="33" spans="1:52" ht="19.5" customHeight="1" x14ac:dyDescent="0.25">
      <c r="A33" s="193">
        <v>3</v>
      </c>
      <c r="B33" s="179" t="s">
        <v>487</v>
      </c>
      <c r="C33" s="179" t="s">
        <v>440</v>
      </c>
      <c r="D33" s="179"/>
      <c r="E33" s="179" t="s">
        <v>37</v>
      </c>
      <c r="F33" s="179"/>
      <c r="G33" s="193">
        <v>0</v>
      </c>
      <c r="H33" s="179"/>
      <c r="I33" s="197">
        <v>16.585000000000001</v>
      </c>
      <c r="J33" s="193">
        <v>0</v>
      </c>
      <c r="K33" s="193">
        <v>0</v>
      </c>
      <c r="L33" s="194">
        <v>0</v>
      </c>
      <c r="M33" s="194">
        <v>0</v>
      </c>
      <c r="N33" s="194">
        <v>0</v>
      </c>
      <c r="O33" s="194">
        <v>0</v>
      </c>
      <c r="P33" s="194">
        <v>0</v>
      </c>
      <c r="Q33" s="179" t="s">
        <v>490</v>
      </c>
      <c r="R33" s="179" t="s">
        <v>491</v>
      </c>
      <c r="S33" s="179" t="s">
        <v>492</v>
      </c>
      <c r="T33" s="191">
        <v>20446.91749</v>
      </c>
      <c r="U33" s="179" t="s">
        <v>493</v>
      </c>
      <c r="V33" s="191">
        <v>20446.91749</v>
      </c>
      <c r="W33" s="99" t="s">
        <v>494</v>
      </c>
      <c r="X33" s="99" t="s">
        <v>494</v>
      </c>
      <c r="Y33" s="96">
        <v>6</v>
      </c>
      <c r="Z33" s="193">
        <v>7</v>
      </c>
      <c r="AA33" s="99" t="s">
        <v>504</v>
      </c>
      <c r="AB33" s="96">
        <v>0</v>
      </c>
      <c r="AC33" s="179" t="s">
        <v>504</v>
      </c>
      <c r="AD33" s="193">
        <v>0</v>
      </c>
      <c r="AE33" s="96">
        <v>0</v>
      </c>
      <c r="AF33" s="188">
        <v>14875</v>
      </c>
      <c r="AG33" s="179" t="s">
        <v>496</v>
      </c>
      <c r="AH33" s="188">
        <v>17850</v>
      </c>
      <c r="AI33" s="191"/>
      <c r="AJ33" s="192">
        <v>31907891286</v>
      </c>
      <c r="AK33" s="179" t="s">
        <v>497</v>
      </c>
      <c r="AL33" s="179" t="s">
        <v>498</v>
      </c>
      <c r="AM33" s="179" t="s">
        <v>551</v>
      </c>
      <c r="AN33" s="179" t="s">
        <v>552</v>
      </c>
      <c r="AO33" s="179" t="s">
        <v>489</v>
      </c>
      <c r="AP33" s="179"/>
      <c r="AQ33" s="179"/>
      <c r="AR33" s="179"/>
      <c r="AS33" s="179"/>
      <c r="AT33" s="179" t="s">
        <v>499</v>
      </c>
      <c r="AU33" s="179" t="s">
        <v>500</v>
      </c>
      <c r="AV33" s="179" t="s">
        <v>501</v>
      </c>
      <c r="AW33" s="179" t="s">
        <v>502</v>
      </c>
      <c r="AX33" s="179" t="s">
        <v>553</v>
      </c>
      <c r="AY33" s="179"/>
      <c r="AZ33" s="179"/>
    </row>
    <row r="34" spans="1:52" ht="19.5" customHeight="1" x14ac:dyDescent="0.25">
      <c r="A34" s="189"/>
      <c r="B34" s="186"/>
      <c r="C34" s="186"/>
      <c r="D34" s="186"/>
      <c r="E34" s="186"/>
      <c r="F34" s="186"/>
      <c r="G34" s="189"/>
      <c r="H34" s="186"/>
      <c r="I34" s="189"/>
      <c r="J34" s="189"/>
      <c r="K34" s="189"/>
      <c r="L34" s="195"/>
      <c r="M34" s="195"/>
      <c r="N34" s="195"/>
      <c r="O34" s="195"/>
      <c r="P34" s="195"/>
      <c r="Q34" s="186"/>
      <c r="R34" s="186"/>
      <c r="S34" s="186"/>
      <c r="T34" s="189"/>
      <c r="U34" s="186"/>
      <c r="V34" s="189"/>
      <c r="W34" s="99" t="s">
        <v>494</v>
      </c>
      <c r="X34" s="99" t="s">
        <v>494</v>
      </c>
      <c r="Y34" s="96">
        <v>6</v>
      </c>
      <c r="Z34" s="189"/>
      <c r="AA34" s="99" t="s">
        <v>503</v>
      </c>
      <c r="AB34" s="96">
        <v>0</v>
      </c>
      <c r="AC34" s="186"/>
      <c r="AD34" s="189"/>
      <c r="AE34" s="96">
        <v>0</v>
      </c>
      <c r="AF34" s="189"/>
      <c r="AG34" s="186"/>
      <c r="AH34" s="189"/>
      <c r="AI34" s="189"/>
      <c r="AJ34" s="186"/>
      <c r="AK34" s="186"/>
      <c r="AL34" s="186"/>
      <c r="AM34" s="186"/>
      <c r="AN34" s="186"/>
      <c r="AO34" s="186"/>
      <c r="AP34" s="186"/>
      <c r="AQ34" s="180"/>
      <c r="AR34" s="181"/>
      <c r="AS34" s="182"/>
      <c r="AT34" s="186"/>
      <c r="AU34" s="186"/>
      <c r="AV34" s="186"/>
      <c r="AW34" s="186"/>
      <c r="AX34" s="186"/>
      <c r="AY34" s="186"/>
      <c r="AZ34" s="186"/>
    </row>
    <row r="35" spans="1:52" ht="19.5" customHeight="1" x14ac:dyDescent="0.25">
      <c r="A35" s="189"/>
      <c r="B35" s="186"/>
      <c r="C35" s="186"/>
      <c r="D35" s="186"/>
      <c r="E35" s="186"/>
      <c r="F35" s="186"/>
      <c r="G35" s="189"/>
      <c r="H35" s="186"/>
      <c r="I35" s="189"/>
      <c r="J35" s="189"/>
      <c r="K35" s="189"/>
      <c r="L35" s="195"/>
      <c r="M35" s="195"/>
      <c r="N35" s="195"/>
      <c r="O35" s="195"/>
      <c r="P35" s="195"/>
      <c r="Q35" s="186"/>
      <c r="R35" s="186"/>
      <c r="S35" s="186"/>
      <c r="T35" s="189"/>
      <c r="U35" s="186"/>
      <c r="V35" s="189"/>
      <c r="W35" s="99" t="s">
        <v>494</v>
      </c>
      <c r="X35" s="99" t="s">
        <v>494</v>
      </c>
      <c r="Y35" s="96">
        <v>6</v>
      </c>
      <c r="Z35" s="189"/>
      <c r="AA35" s="99" t="s">
        <v>496</v>
      </c>
      <c r="AB35" s="105">
        <v>14875</v>
      </c>
      <c r="AC35" s="186"/>
      <c r="AD35" s="189"/>
      <c r="AE35" s="105">
        <v>14875</v>
      </c>
      <c r="AF35" s="189"/>
      <c r="AG35" s="186"/>
      <c r="AH35" s="189"/>
      <c r="AI35" s="189"/>
      <c r="AJ35" s="186"/>
      <c r="AK35" s="186"/>
      <c r="AL35" s="186"/>
      <c r="AM35" s="186"/>
      <c r="AN35" s="186"/>
      <c r="AO35" s="186"/>
      <c r="AP35" s="186"/>
      <c r="AQ35" s="180"/>
      <c r="AR35" s="181"/>
      <c r="AS35" s="182"/>
      <c r="AT35" s="186"/>
      <c r="AU35" s="186"/>
      <c r="AV35" s="186"/>
      <c r="AW35" s="186"/>
      <c r="AX35" s="186"/>
      <c r="AY35" s="186"/>
      <c r="AZ35" s="186"/>
    </row>
    <row r="36" spans="1:52" ht="19.5" customHeight="1" x14ac:dyDescent="0.25">
      <c r="A36" s="189"/>
      <c r="B36" s="186"/>
      <c r="C36" s="186"/>
      <c r="D36" s="186"/>
      <c r="E36" s="186"/>
      <c r="F36" s="186"/>
      <c r="G36" s="189"/>
      <c r="H36" s="186"/>
      <c r="I36" s="189"/>
      <c r="J36" s="189"/>
      <c r="K36" s="189"/>
      <c r="L36" s="195"/>
      <c r="M36" s="195"/>
      <c r="N36" s="195"/>
      <c r="O36" s="195"/>
      <c r="P36" s="195"/>
      <c r="Q36" s="186"/>
      <c r="R36" s="186"/>
      <c r="S36" s="186"/>
      <c r="T36" s="189"/>
      <c r="U36" s="186"/>
      <c r="V36" s="189"/>
      <c r="W36" s="99" t="s">
        <v>494</v>
      </c>
      <c r="X36" s="99" t="s">
        <v>494</v>
      </c>
      <c r="Y36" s="96">
        <v>6</v>
      </c>
      <c r="Z36" s="189"/>
      <c r="AA36" s="99" t="s">
        <v>506</v>
      </c>
      <c r="AB36" s="103">
        <v>16093.963</v>
      </c>
      <c r="AC36" s="186"/>
      <c r="AD36" s="189"/>
      <c r="AE36" s="103">
        <v>16093.963</v>
      </c>
      <c r="AF36" s="189"/>
      <c r="AG36" s="186"/>
      <c r="AH36" s="189"/>
      <c r="AI36" s="189"/>
      <c r="AJ36" s="186"/>
      <c r="AK36" s="186"/>
      <c r="AL36" s="186"/>
      <c r="AM36" s="186"/>
      <c r="AN36" s="186"/>
      <c r="AO36" s="186"/>
      <c r="AP36" s="186"/>
      <c r="AQ36" s="180"/>
      <c r="AR36" s="181"/>
      <c r="AS36" s="182"/>
      <c r="AT36" s="186"/>
      <c r="AU36" s="186"/>
      <c r="AV36" s="186"/>
      <c r="AW36" s="186"/>
      <c r="AX36" s="186"/>
      <c r="AY36" s="186"/>
      <c r="AZ36" s="186"/>
    </row>
    <row r="37" spans="1:52" ht="19.5" customHeight="1" x14ac:dyDescent="0.25">
      <c r="A37" s="189"/>
      <c r="B37" s="186"/>
      <c r="C37" s="186"/>
      <c r="D37" s="186"/>
      <c r="E37" s="186"/>
      <c r="F37" s="186"/>
      <c r="G37" s="189"/>
      <c r="H37" s="186"/>
      <c r="I37" s="189"/>
      <c r="J37" s="189"/>
      <c r="K37" s="189"/>
      <c r="L37" s="195"/>
      <c r="M37" s="195"/>
      <c r="N37" s="195"/>
      <c r="O37" s="195"/>
      <c r="P37" s="195"/>
      <c r="Q37" s="186"/>
      <c r="R37" s="186"/>
      <c r="S37" s="186"/>
      <c r="T37" s="189"/>
      <c r="U37" s="186"/>
      <c r="V37" s="189"/>
      <c r="W37" s="99" t="s">
        <v>494</v>
      </c>
      <c r="X37" s="99" t="s">
        <v>494</v>
      </c>
      <c r="Y37" s="96">
        <v>6</v>
      </c>
      <c r="Z37" s="189"/>
      <c r="AA37" s="99" t="s">
        <v>495</v>
      </c>
      <c r="AB37" s="105">
        <v>17700</v>
      </c>
      <c r="AC37" s="186"/>
      <c r="AD37" s="189"/>
      <c r="AE37" s="105">
        <v>17700</v>
      </c>
      <c r="AF37" s="189"/>
      <c r="AG37" s="186"/>
      <c r="AH37" s="189"/>
      <c r="AI37" s="189"/>
      <c r="AJ37" s="186"/>
      <c r="AK37" s="186"/>
      <c r="AL37" s="186"/>
      <c r="AM37" s="186"/>
      <c r="AN37" s="186"/>
      <c r="AO37" s="186"/>
      <c r="AP37" s="186"/>
      <c r="AQ37" s="180"/>
      <c r="AR37" s="181"/>
      <c r="AS37" s="182"/>
      <c r="AT37" s="186"/>
      <c r="AU37" s="186"/>
      <c r="AV37" s="186"/>
      <c r="AW37" s="186"/>
      <c r="AX37" s="186"/>
      <c r="AY37" s="186"/>
      <c r="AZ37" s="186"/>
    </row>
    <row r="38" spans="1:52" ht="30.75" customHeight="1" x14ac:dyDescent="0.25">
      <c r="A38" s="189"/>
      <c r="B38" s="186"/>
      <c r="C38" s="186"/>
      <c r="D38" s="186"/>
      <c r="E38" s="186"/>
      <c r="F38" s="186"/>
      <c r="G38" s="189"/>
      <c r="H38" s="186"/>
      <c r="I38" s="189"/>
      <c r="J38" s="189"/>
      <c r="K38" s="189"/>
      <c r="L38" s="195"/>
      <c r="M38" s="195"/>
      <c r="N38" s="195"/>
      <c r="O38" s="195"/>
      <c r="P38" s="195"/>
      <c r="Q38" s="186"/>
      <c r="R38" s="186"/>
      <c r="S38" s="186"/>
      <c r="T38" s="189"/>
      <c r="U38" s="186"/>
      <c r="V38" s="189"/>
      <c r="W38" s="99" t="s">
        <v>494</v>
      </c>
      <c r="X38" s="99" t="s">
        <v>494</v>
      </c>
      <c r="Y38" s="96">
        <v>6</v>
      </c>
      <c r="Z38" s="189"/>
      <c r="AA38" s="99" t="s">
        <v>505</v>
      </c>
      <c r="AB38" s="96">
        <v>0</v>
      </c>
      <c r="AC38" s="186"/>
      <c r="AD38" s="189"/>
      <c r="AE38" s="96">
        <v>0</v>
      </c>
      <c r="AF38" s="189"/>
      <c r="AG38" s="186"/>
      <c r="AH38" s="189"/>
      <c r="AI38" s="189"/>
      <c r="AJ38" s="186"/>
      <c r="AK38" s="186"/>
      <c r="AL38" s="186"/>
      <c r="AM38" s="186"/>
      <c r="AN38" s="186"/>
      <c r="AO38" s="186"/>
      <c r="AP38" s="186"/>
      <c r="AQ38" s="180"/>
      <c r="AR38" s="181"/>
      <c r="AS38" s="182"/>
      <c r="AT38" s="186"/>
      <c r="AU38" s="186"/>
      <c r="AV38" s="186"/>
      <c r="AW38" s="186"/>
      <c r="AX38" s="186"/>
      <c r="AY38" s="186"/>
      <c r="AZ38" s="186"/>
    </row>
    <row r="39" spans="1:52" ht="19.5" customHeight="1" x14ac:dyDescent="0.25">
      <c r="A39" s="190"/>
      <c r="B39" s="187"/>
      <c r="C39" s="187"/>
      <c r="D39" s="187"/>
      <c r="E39" s="187"/>
      <c r="F39" s="187"/>
      <c r="G39" s="190"/>
      <c r="H39" s="187"/>
      <c r="I39" s="190"/>
      <c r="J39" s="190"/>
      <c r="K39" s="190"/>
      <c r="L39" s="196"/>
      <c r="M39" s="196"/>
      <c r="N39" s="196"/>
      <c r="O39" s="196"/>
      <c r="P39" s="196"/>
      <c r="Q39" s="187"/>
      <c r="R39" s="187"/>
      <c r="S39" s="187"/>
      <c r="T39" s="190"/>
      <c r="U39" s="187"/>
      <c r="V39" s="190"/>
      <c r="W39" s="99" t="s">
        <v>494</v>
      </c>
      <c r="X39" s="99" t="s">
        <v>494</v>
      </c>
      <c r="Y39" s="96">
        <v>6</v>
      </c>
      <c r="Z39" s="190"/>
      <c r="AA39" s="99" t="s">
        <v>495</v>
      </c>
      <c r="AB39" s="105">
        <v>17700</v>
      </c>
      <c r="AC39" s="187"/>
      <c r="AD39" s="190"/>
      <c r="AE39" s="105">
        <v>17700</v>
      </c>
      <c r="AF39" s="190"/>
      <c r="AG39" s="187"/>
      <c r="AH39" s="190"/>
      <c r="AI39" s="190"/>
      <c r="AJ39" s="187"/>
      <c r="AK39" s="187"/>
      <c r="AL39" s="187"/>
      <c r="AM39" s="187"/>
      <c r="AN39" s="187"/>
      <c r="AO39" s="187"/>
      <c r="AP39" s="187"/>
      <c r="AQ39" s="183"/>
      <c r="AR39" s="184"/>
      <c r="AS39" s="185"/>
      <c r="AT39" s="187"/>
      <c r="AU39" s="187"/>
      <c r="AV39" s="187"/>
      <c r="AW39" s="187"/>
      <c r="AX39" s="187"/>
      <c r="AY39" s="187"/>
      <c r="AZ39" s="187"/>
    </row>
    <row r="40" spans="1:52" ht="11.45" customHeight="1" x14ac:dyDescent="0.25">
      <c r="A40" s="97"/>
      <c r="B40" s="97"/>
      <c r="C40" s="97"/>
      <c r="D40" s="97"/>
      <c r="E40" s="97"/>
      <c r="F40" s="97"/>
      <c r="G40" s="97"/>
      <c r="H40" s="97"/>
      <c r="I40" s="97"/>
      <c r="J40" s="97"/>
      <c r="K40" s="97"/>
      <c r="L40" s="97"/>
      <c r="M40" s="97"/>
      <c r="N40" s="97"/>
      <c r="O40" s="97"/>
      <c r="P40" s="97"/>
      <c r="Q40" s="97"/>
      <c r="R40" s="97"/>
      <c r="S40" s="97"/>
      <c r="T40" s="97"/>
      <c r="U40" s="97"/>
      <c r="V40" s="97"/>
      <c r="W40" s="97"/>
      <c r="X40" s="97"/>
      <c r="Y40" s="97"/>
      <c r="Z40" s="97"/>
      <c r="AA40" s="97"/>
      <c r="AB40" s="97"/>
      <c r="AC40" s="97"/>
      <c r="AD40" s="97"/>
      <c r="AE40" s="97"/>
      <c r="AF40" s="97"/>
      <c r="AG40" s="97"/>
      <c r="AH40" s="97"/>
      <c r="AI40" s="97"/>
      <c r="AJ40" s="97"/>
      <c r="AK40" s="97"/>
      <c r="AL40" s="97"/>
      <c r="AM40" s="97"/>
      <c r="AN40" s="97"/>
      <c r="AO40" s="97"/>
      <c r="AP40" s="97"/>
      <c r="AQ40" s="97"/>
      <c r="AR40" s="97"/>
      <c r="AS40" s="97"/>
      <c r="AT40" s="97"/>
      <c r="AU40" s="97"/>
      <c r="AV40" s="97"/>
      <c r="AW40" s="97"/>
      <c r="AX40" s="97"/>
      <c r="AY40" s="97"/>
      <c r="AZ40" s="97"/>
    </row>
    <row r="41" spans="1:52" ht="11.45" customHeight="1" x14ac:dyDescent="0.25">
      <c r="A41" s="97"/>
      <c r="B41" s="97"/>
      <c r="C41" s="97"/>
      <c r="D41" s="97"/>
      <c r="E41" s="97"/>
      <c r="F41" s="97"/>
      <c r="G41" s="97"/>
      <c r="H41" s="97"/>
      <c r="I41" s="97"/>
      <c r="J41" s="97"/>
      <c r="K41" s="97"/>
      <c r="L41" s="97"/>
      <c r="M41" s="97"/>
      <c r="N41" s="97"/>
      <c r="O41" s="97"/>
      <c r="P41" s="97"/>
      <c r="Q41" s="97"/>
      <c r="R41" s="97"/>
      <c r="S41" s="97"/>
      <c r="T41" s="97"/>
      <c r="U41" s="97"/>
      <c r="V41" s="97"/>
      <c r="W41" s="97"/>
      <c r="X41" s="97"/>
      <c r="Y41" s="97"/>
      <c r="Z41" s="97"/>
      <c r="AA41" s="97"/>
      <c r="AB41" s="97"/>
      <c r="AC41" s="97"/>
      <c r="AD41" s="97"/>
      <c r="AE41" s="97"/>
      <c r="AF41" s="97"/>
      <c r="AG41" s="97"/>
      <c r="AH41" s="97"/>
      <c r="AI41" s="97"/>
      <c r="AJ41" s="97"/>
      <c r="AK41" s="97"/>
      <c r="AL41" s="97"/>
      <c r="AM41" s="97"/>
      <c r="AN41" s="97"/>
      <c r="AO41" s="97"/>
      <c r="AP41" s="97"/>
      <c r="AQ41" s="97"/>
      <c r="AR41" s="97"/>
      <c r="AS41" s="97"/>
      <c r="AT41" s="97"/>
      <c r="AU41" s="97"/>
      <c r="AV41" s="97"/>
      <c r="AW41" s="97"/>
      <c r="AX41" s="97"/>
      <c r="AY41" s="97"/>
      <c r="AZ41" s="97"/>
    </row>
    <row r="42" spans="1:52" ht="11.45" customHeight="1" x14ac:dyDescent="0.25">
      <c r="A42" s="97"/>
      <c r="B42" s="97"/>
      <c r="C42" s="97"/>
      <c r="D42" s="97"/>
      <c r="E42" s="97"/>
      <c r="F42" s="97"/>
      <c r="G42" s="97"/>
      <c r="H42" s="97"/>
      <c r="I42" s="97"/>
      <c r="J42" s="97"/>
      <c r="K42" s="97"/>
      <c r="L42" s="97"/>
      <c r="M42" s="97"/>
      <c r="N42" s="97"/>
      <c r="O42" s="97"/>
      <c r="P42" s="97"/>
      <c r="Q42" s="97"/>
      <c r="R42" s="97"/>
      <c r="S42" s="97"/>
      <c r="T42" s="97"/>
      <c r="U42" s="97"/>
      <c r="V42" s="97"/>
      <c r="W42" s="97"/>
      <c r="X42" s="97"/>
      <c r="Y42" s="97"/>
      <c r="Z42" s="97"/>
      <c r="AA42" s="97"/>
      <c r="AB42" s="97"/>
      <c r="AC42" s="97"/>
      <c r="AD42" s="97"/>
      <c r="AE42" s="97"/>
      <c r="AF42" s="97"/>
      <c r="AG42" s="97"/>
      <c r="AH42" s="97"/>
      <c r="AI42" s="97"/>
      <c r="AJ42" s="97"/>
      <c r="AK42" s="97"/>
      <c r="AL42" s="97"/>
      <c r="AM42" s="97"/>
      <c r="AN42" s="97"/>
      <c r="AO42" s="97"/>
      <c r="AP42" s="97"/>
      <c r="AQ42" s="97"/>
      <c r="AR42" s="97"/>
      <c r="AS42" s="97"/>
      <c r="AT42" s="97"/>
      <c r="AU42" s="97"/>
      <c r="AV42" s="97"/>
      <c r="AW42" s="97"/>
      <c r="AX42" s="97"/>
      <c r="AY42" s="97"/>
      <c r="AZ42" s="97"/>
    </row>
    <row r="43" spans="1:52" ht="11.45" customHeight="1" x14ac:dyDescent="0.25">
      <c r="A43" s="97"/>
      <c r="B43" s="97"/>
      <c r="C43" s="97"/>
      <c r="D43" s="97"/>
      <c r="E43" s="97"/>
      <c r="F43" s="97"/>
      <c r="G43" s="97"/>
      <c r="H43" s="97"/>
      <c r="I43" s="97"/>
      <c r="J43" s="97"/>
      <c r="K43" s="97"/>
      <c r="L43" s="97"/>
      <c r="M43" s="97"/>
      <c r="N43" s="97"/>
      <c r="O43" s="97"/>
      <c r="P43" s="97"/>
      <c r="Q43" s="97"/>
      <c r="R43" s="97"/>
      <c r="S43" s="97"/>
      <c r="T43" s="97"/>
      <c r="U43" s="97"/>
      <c r="V43" s="97"/>
      <c r="W43" s="97"/>
      <c r="X43" s="97"/>
      <c r="Y43" s="97"/>
      <c r="Z43" s="97"/>
      <c r="AA43" s="97"/>
      <c r="AB43" s="97"/>
      <c r="AC43" s="97"/>
      <c r="AD43" s="97"/>
      <c r="AE43" s="97"/>
      <c r="AF43" s="97"/>
      <c r="AG43" s="97"/>
      <c r="AH43" s="97"/>
      <c r="AI43" s="97"/>
      <c r="AJ43" s="97"/>
      <c r="AK43" s="97"/>
      <c r="AL43" s="97"/>
      <c r="AM43" s="97"/>
      <c r="AN43" s="97"/>
      <c r="AO43" s="97"/>
      <c r="AP43" s="97"/>
      <c r="AQ43" s="97"/>
      <c r="AR43" s="97"/>
      <c r="AS43" s="97"/>
      <c r="AT43" s="97"/>
      <c r="AU43" s="97"/>
      <c r="AV43" s="97"/>
      <c r="AW43" s="97"/>
      <c r="AX43" s="97"/>
      <c r="AY43" s="97"/>
      <c r="AZ43" s="97"/>
    </row>
    <row r="44" spans="1:52" ht="11.45" customHeight="1" x14ac:dyDescent="0.25">
      <c r="A44" s="97"/>
      <c r="B44" s="97"/>
      <c r="C44" s="97"/>
      <c r="D44" s="97"/>
      <c r="E44" s="97"/>
      <c r="F44" s="97"/>
      <c r="G44" s="97"/>
      <c r="H44" s="97"/>
      <c r="I44" s="97"/>
      <c r="J44" s="97"/>
      <c r="K44" s="97"/>
      <c r="L44" s="97"/>
      <c r="M44" s="97"/>
      <c r="N44" s="97"/>
      <c r="O44" s="97"/>
      <c r="P44" s="97"/>
      <c r="Q44" s="97"/>
      <c r="R44" s="97"/>
      <c r="S44" s="97"/>
      <c r="T44" s="97"/>
      <c r="U44" s="97"/>
      <c r="V44" s="97"/>
      <c r="W44" s="97"/>
      <c r="X44" s="97"/>
      <c r="Y44" s="97"/>
      <c r="Z44" s="97"/>
      <c r="AA44" s="97"/>
      <c r="AB44" s="97"/>
      <c r="AC44" s="97"/>
      <c r="AD44" s="97"/>
      <c r="AE44" s="97"/>
      <c r="AF44" s="97"/>
      <c r="AG44" s="97"/>
      <c r="AH44" s="97"/>
      <c r="AI44" s="97"/>
      <c r="AJ44" s="97"/>
      <c r="AK44" s="97"/>
      <c r="AL44" s="97"/>
      <c r="AM44" s="97"/>
      <c r="AN44" s="97"/>
      <c r="AO44" s="97"/>
      <c r="AP44" s="97"/>
      <c r="AQ44" s="97"/>
      <c r="AR44" s="97"/>
      <c r="AS44" s="97"/>
      <c r="AT44" s="97"/>
      <c r="AU44" s="97"/>
      <c r="AV44" s="97"/>
      <c r="AW44" s="97"/>
      <c r="AX44" s="97"/>
      <c r="AY44" s="97"/>
      <c r="AZ44" s="97"/>
    </row>
    <row r="45" spans="1:52" ht="11.45" customHeight="1" x14ac:dyDescent="0.25">
      <c r="A45" s="97"/>
      <c r="B45" s="97"/>
      <c r="C45" s="97"/>
      <c r="D45" s="97"/>
      <c r="E45" s="97"/>
      <c r="F45" s="97"/>
      <c r="G45" s="97"/>
      <c r="H45" s="97"/>
      <c r="I45" s="97"/>
      <c r="J45" s="97"/>
      <c r="K45" s="97"/>
      <c r="L45" s="97"/>
      <c r="M45" s="97"/>
      <c r="N45" s="97"/>
      <c r="O45" s="97"/>
      <c r="P45" s="97"/>
      <c r="Q45" s="97"/>
      <c r="R45" s="97"/>
      <c r="S45" s="97"/>
      <c r="T45" s="97"/>
      <c r="U45" s="97"/>
      <c r="V45" s="97"/>
      <c r="W45" s="97"/>
      <c r="X45" s="97"/>
      <c r="Y45" s="97"/>
      <c r="Z45" s="97"/>
      <c r="AA45" s="97"/>
      <c r="AB45" s="97"/>
      <c r="AC45" s="97"/>
      <c r="AD45" s="97"/>
      <c r="AE45" s="97"/>
      <c r="AF45" s="97"/>
      <c r="AG45" s="97"/>
      <c r="AH45" s="97"/>
      <c r="AI45" s="97"/>
      <c r="AJ45" s="97"/>
      <c r="AK45" s="97"/>
      <c r="AL45" s="97"/>
      <c r="AM45" s="97"/>
      <c r="AN45" s="97"/>
      <c r="AO45" s="97"/>
      <c r="AP45" s="97"/>
      <c r="AQ45" s="97"/>
      <c r="AR45" s="97"/>
      <c r="AS45" s="97"/>
      <c r="AT45" s="97"/>
      <c r="AU45" s="97"/>
      <c r="AV45" s="97"/>
      <c r="AW45" s="97"/>
      <c r="AX45" s="97"/>
      <c r="AY45" s="97"/>
      <c r="AZ45" s="97"/>
    </row>
    <row r="46" spans="1:52" ht="11.45" customHeight="1" x14ac:dyDescent="0.25">
      <c r="A46" s="97"/>
      <c r="B46" s="97"/>
      <c r="C46" s="97"/>
      <c r="D46" s="97"/>
      <c r="E46" s="97"/>
      <c r="F46" s="97"/>
      <c r="G46" s="97"/>
      <c r="H46" s="97"/>
      <c r="I46" s="97"/>
      <c r="J46" s="97"/>
      <c r="K46" s="97"/>
      <c r="L46" s="97"/>
      <c r="M46" s="97"/>
      <c r="N46" s="97"/>
      <c r="O46" s="97"/>
      <c r="P46" s="97"/>
      <c r="Q46" s="97"/>
      <c r="R46" s="97"/>
      <c r="S46" s="97"/>
      <c r="T46" s="97"/>
      <c r="U46" s="97"/>
      <c r="V46" s="97"/>
      <c r="W46" s="97"/>
      <c r="X46" s="97"/>
      <c r="Y46" s="97"/>
      <c r="Z46" s="97"/>
      <c r="AA46" s="97"/>
      <c r="AB46" s="97"/>
      <c r="AC46" s="97"/>
      <c r="AD46" s="97"/>
      <c r="AE46" s="97"/>
      <c r="AF46" s="97"/>
      <c r="AG46" s="97"/>
      <c r="AH46" s="97"/>
      <c r="AI46" s="97"/>
      <c r="AJ46" s="97"/>
      <c r="AK46" s="97"/>
      <c r="AL46" s="97"/>
      <c r="AM46" s="97"/>
      <c r="AN46" s="97"/>
      <c r="AO46" s="97"/>
      <c r="AP46" s="97"/>
      <c r="AQ46" s="97"/>
      <c r="AR46" s="97"/>
      <c r="AS46" s="97"/>
      <c r="AT46" s="97"/>
      <c r="AU46" s="97"/>
      <c r="AV46" s="97"/>
      <c r="AW46" s="97"/>
      <c r="AX46" s="97"/>
      <c r="AY46" s="97"/>
      <c r="AZ46" s="97"/>
    </row>
    <row r="47" spans="1:52" ht="11.45" customHeight="1" x14ac:dyDescent="0.25">
      <c r="A47" s="97"/>
      <c r="B47" s="97"/>
      <c r="C47" s="97"/>
      <c r="D47" s="97"/>
      <c r="E47" s="97"/>
      <c r="F47" s="97"/>
      <c r="G47" s="97"/>
      <c r="H47" s="97"/>
      <c r="I47" s="97"/>
      <c r="J47" s="97"/>
      <c r="K47" s="97"/>
      <c r="L47" s="97"/>
      <c r="M47" s="97"/>
      <c r="N47" s="97"/>
      <c r="O47" s="97"/>
      <c r="P47" s="97"/>
      <c r="Q47" s="97"/>
      <c r="R47" s="97"/>
      <c r="S47" s="97"/>
      <c r="T47" s="97"/>
      <c r="U47" s="97"/>
      <c r="V47" s="97"/>
      <c r="W47" s="97"/>
      <c r="X47" s="97"/>
      <c r="Y47" s="97"/>
      <c r="Z47" s="97"/>
      <c r="AA47" s="97"/>
      <c r="AB47" s="97"/>
      <c r="AC47" s="97"/>
      <c r="AD47" s="97"/>
      <c r="AE47" s="97"/>
      <c r="AF47" s="97"/>
      <c r="AG47" s="97"/>
      <c r="AH47" s="97"/>
      <c r="AI47" s="97"/>
      <c r="AJ47" s="97"/>
      <c r="AK47" s="97"/>
      <c r="AL47" s="97"/>
      <c r="AM47" s="97"/>
      <c r="AN47" s="97"/>
      <c r="AO47" s="97"/>
      <c r="AP47" s="97"/>
      <c r="AQ47" s="97"/>
      <c r="AR47" s="97"/>
      <c r="AS47" s="97"/>
      <c r="AT47" s="97"/>
      <c r="AU47" s="97"/>
      <c r="AV47" s="97"/>
      <c r="AW47" s="97"/>
      <c r="AX47" s="97"/>
      <c r="AY47" s="97"/>
      <c r="AZ47" s="97"/>
    </row>
    <row r="48" spans="1:52" ht="11.45" customHeight="1" x14ac:dyDescent="0.25">
      <c r="A48" s="97"/>
      <c r="B48" s="97"/>
      <c r="C48" s="97"/>
      <c r="D48" s="97"/>
      <c r="E48" s="97"/>
      <c r="F48" s="97"/>
      <c r="G48" s="97"/>
      <c r="H48" s="97"/>
      <c r="I48" s="97"/>
      <c r="J48" s="97"/>
      <c r="K48" s="97"/>
      <c r="L48" s="97"/>
      <c r="M48" s="97"/>
      <c r="N48" s="97"/>
      <c r="O48" s="97"/>
      <c r="P48" s="97"/>
      <c r="Q48" s="97"/>
      <c r="R48" s="97"/>
      <c r="S48" s="97"/>
      <c r="T48" s="97"/>
      <c r="U48" s="97"/>
      <c r="V48" s="97"/>
      <c r="W48" s="97"/>
      <c r="X48" s="97"/>
      <c r="Y48" s="97"/>
      <c r="Z48" s="97"/>
      <c r="AA48" s="97"/>
      <c r="AB48" s="97"/>
      <c r="AC48" s="97"/>
      <c r="AD48" s="97"/>
      <c r="AE48" s="97"/>
      <c r="AF48" s="97"/>
      <c r="AG48" s="97"/>
      <c r="AH48" s="97"/>
      <c r="AI48" s="97"/>
      <c r="AJ48" s="97"/>
      <c r="AK48" s="97"/>
      <c r="AL48" s="97"/>
      <c r="AM48" s="97"/>
      <c r="AN48" s="97"/>
      <c r="AO48" s="97"/>
      <c r="AP48" s="97"/>
      <c r="AQ48" s="97"/>
      <c r="AR48" s="97"/>
      <c r="AS48" s="97"/>
      <c r="AT48" s="97"/>
      <c r="AU48" s="97"/>
      <c r="AV48" s="97"/>
      <c r="AW48" s="97"/>
      <c r="AX48" s="97"/>
      <c r="AY48" s="97"/>
      <c r="AZ48" s="97"/>
    </row>
    <row r="49" spans="1:52" ht="11.45" customHeight="1" x14ac:dyDescent="0.25">
      <c r="A49" s="97"/>
      <c r="B49" s="97"/>
      <c r="C49" s="97"/>
      <c r="D49" s="97"/>
      <c r="E49" s="97"/>
      <c r="F49" s="97"/>
      <c r="G49" s="97"/>
      <c r="H49" s="97"/>
      <c r="I49" s="97"/>
      <c r="J49" s="97"/>
      <c r="K49" s="97"/>
      <c r="L49" s="97"/>
      <c r="M49" s="97"/>
      <c r="N49" s="97"/>
      <c r="O49" s="97"/>
      <c r="P49" s="97"/>
      <c r="Q49" s="97"/>
      <c r="R49" s="97"/>
      <c r="S49" s="97"/>
      <c r="T49" s="97"/>
      <c r="U49" s="97"/>
      <c r="V49" s="97"/>
      <c r="W49" s="97"/>
      <c r="X49" s="97"/>
      <c r="Y49" s="97"/>
      <c r="Z49" s="97"/>
      <c r="AA49" s="97"/>
      <c r="AB49" s="97"/>
      <c r="AC49" s="97"/>
      <c r="AD49" s="97"/>
      <c r="AE49" s="97"/>
      <c r="AF49" s="97"/>
      <c r="AG49" s="97"/>
      <c r="AH49" s="97"/>
      <c r="AI49" s="97"/>
      <c r="AJ49" s="97"/>
      <c r="AK49" s="97"/>
      <c r="AL49" s="97"/>
      <c r="AM49" s="97"/>
      <c r="AN49" s="97"/>
      <c r="AO49" s="97"/>
      <c r="AP49" s="97"/>
      <c r="AQ49" s="97"/>
      <c r="AR49" s="97"/>
      <c r="AS49" s="97"/>
      <c r="AT49" s="97"/>
      <c r="AU49" s="97"/>
      <c r="AV49" s="97"/>
      <c r="AW49" s="97"/>
      <c r="AX49" s="97"/>
      <c r="AY49" s="97"/>
      <c r="AZ49" s="97"/>
    </row>
    <row r="50" spans="1:52" ht="11.45" customHeight="1" x14ac:dyDescent="0.25">
      <c r="A50" s="97"/>
      <c r="B50" s="97"/>
      <c r="C50" s="97"/>
      <c r="D50" s="97"/>
      <c r="E50" s="97"/>
      <c r="F50" s="97"/>
      <c r="G50" s="97"/>
      <c r="H50" s="97"/>
      <c r="I50" s="97"/>
      <c r="J50" s="97"/>
      <c r="K50" s="97"/>
      <c r="L50" s="97"/>
      <c r="M50" s="97"/>
      <c r="N50" s="97"/>
      <c r="O50" s="97"/>
      <c r="P50" s="97"/>
      <c r="Q50" s="97"/>
      <c r="R50" s="97"/>
      <c r="S50" s="97"/>
      <c r="T50" s="97"/>
      <c r="U50" s="97"/>
      <c r="V50" s="97"/>
      <c r="W50" s="97"/>
      <c r="X50" s="97"/>
      <c r="Y50" s="97"/>
      <c r="Z50" s="97"/>
      <c r="AA50" s="97"/>
      <c r="AB50" s="97"/>
      <c r="AC50" s="97"/>
      <c r="AD50" s="97"/>
      <c r="AE50" s="97"/>
      <c r="AF50" s="97"/>
      <c r="AG50" s="97"/>
      <c r="AH50" s="97"/>
      <c r="AI50" s="97"/>
      <c r="AJ50" s="97"/>
      <c r="AK50" s="97"/>
      <c r="AL50" s="97"/>
      <c r="AM50" s="97"/>
      <c r="AN50" s="97"/>
      <c r="AO50" s="97"/>
      <c r="AP50" s="97"/>
      <c r="AQ50" s="97"/>
      <c r="AR50" s="97"/>
      <c r="AS50" s="97"/>
      <c r="AT50" s="97"/>
      <c r="AU50" s="97"/>
      <c r="AV50" s="97"/>
      <c r="AW50" s="97"/>
      <c r="AX50" s="97"/>
      <c r="AY50" s="97"/>
      <c r="AZ50" s="97"/>
    </row>
    <row r="51" spans="1:52" ht="11.45" customHeight="1" x14ac:dyDescent="0.25">
      <c r="A51" s="97"/>
      <c r="B51" s="97"/>
      <c r="C51" s="97"/>
      <c r="D51" s="97"/>
      <c r="E51" s="97"/>
      <c r="F51" s="97"/>
      <c r="G51" s="97"/>
      <c r="H51" s="97"/>
      <c r="I51" s="97"/>
      <c r="J51" s="97"/>
      <c r="K51" s="97"/>
      <c r="L51" s="97"/>
      <c r="M51" s="97"/>
      <c r="N51" s="97"/>
      <c r="O51" s="97"/>
      <c r="P51" s="97"/>
      <c r="Q51" s="97"/>
      <c r="R51" s="97"/>
      <c r="S51" s="97"/>
      <c r="T51" s="97"/>
      <c r="U51" s="97"/>
      <c r="V51" s="97"/>
      <c r="W51" s="97"/>
      <c r="X51" s="97"/>
      <c r="Y51" s="97"/>
      <c r="Z51" s="97"/>
      <c r="AA51" s="97"/>
      <c r="AB51" s="97"/>
      <c r="AC51" s="97"/>
      <c r="AD51" s="97"/>
      <c r="AE51" s="97"/>
      <c r="AF51" s="97"/>
      <c r="AG51" s="97"/>
      <c r="AH51" s="97"/>
      <c r="AI51" s="97"/>
      <c r="AJ51" s="97"/>
      <c r="AK51" s="97"/>
      <c r="AL51" s="97"/>
      <c r="AM51" s="97"/>
      <c r="AN51" s="97"/>
      <c r="AO51" s="97"/>
      <c r="AP51" s="97"/>
      <c r="AQ51" s="97"/>
      <c r="AR51" s="97"/>
      <c r="AS51" s="97"/>
      <c r="AT51" s="97"/>
      <c r="AU51" s="97"/>
      <c r="AV51" s="97"/>
      <c r="AW51" s="97"/>
      <c r="AX51" s="97"/>
      <c r="AY51" s="97"/>
      <c r="AZ51" s="97"/>
    </row>
    <row r="52" spans="1:52" ht="11.45" customHeight="1" x14ac:dyDescent="0.25">
      <c r="A52" s="97"/>
      <c r="B52" s="97"/>
      <c r="C52" s="97"/>
      <c r="D52" s="97"/>
      <c r="E52" s="97"/>
      <c r="F52" s="97"/>
      <c r="G52" s="97"/>
      <c r="H52" s="97"/>
      <c r="I52" s="97"/>
      <c r="J52" s="97"/>
      <c r="K52" s="97"/>
      <c r="L52" s="97"/>
      <c r="M52" s="97"/>
      <c r="N52" s="97"/>
      <c r="O52" s="97"/>
      <c r="P52" s="97"/>
      <c r="Q52" s="97"/>
      <c r="R52" s="97"/>
      <c r="S52" s="97"/>
      <c r="T52" s="97"/>
      <c r="U52" s="97"/>
      <c r="V52" s="97"/>
      <c r="W52" s="97"/>
      <c r="X52" s="97"/>
      <c r="Y52" s="97"/>
      <c r="Z52" s="97"/>
      <c r="AA52" s="97"/>
      <c r="AB52" s="97"/>
      <c r="AC52" s="97"/>
      <c r="AD52" s="97"/>
      <c r="AE52" s="97"/>
      <c r="AF52" s="97"/>
      <c r="AG52" s="97"/>
      <c r="AH52" s="97"/>
      <c r="AI52" s="97"/>
      <c r="AJ52" s="97"/>
      <c r="AK52" s="97"/>
      <c r="AL52" s="97"/>
      <c r="AM52" s="97"/>
      <c r="AN52" s="97"/>
      <c r="AO52" s="97"/>
      <c r="AP52" s="97"/>
      <c r="AQ52" s="97"/>
      <c r="AR52" s="97"/>
      <c r="AS52" s="97"/>
      <c r="AT52" s="97"/>
      <c r="AU52" s="97"/>
      <c r="AV52" s="97"/>
      <c r="AW52" s="97"/>
      <c r="AX52" s="97"/>
      <c r="AY52" s="97"/>
      <c r="AZ52" s="97"/>
    </row>
    <row r="53" spans="1:52" ht="11.45" customHeight="1" x14ac:dyDescent="0.25">
      <c r="A53" s="97"/>
      <c r="B53" s="97"/>
      <c r="C53" s="97"/>
      <c r="D53" s="97"/>
      <c r="E53" s="97"/>
      <c r="F53" s="97"/>
      <c r="G53" s="97"/>
      <c r="H53" s="97"/>
      <c r="I53" s="97"/>
      <c r="J53" s="97"/>
      <c r="K53" s="97"/>
      <c r="L53" s="97"/>
      <c r="M53" s="97"/>
      <c r="N53" s="97"/>
      <c r="O53" s="97"/>
      <c r="P53" s="97"/>
      <c r="Q53" s="97"/>
      <c r="R53" s="97"/>
      <c r="S53" s="97"/>
      <c r="T53" s="97"/>
      <c r="U53" s="97"/>
      <c r="V53" s="97"/>
      <c r="W53" s="97"/>
      <c r="X53" s="97"/>
      <c r="Y53" s="97"/>
      <c r="Z53" s="97"/>
      <c r="AA53" s="97"/>
      <c r="AB53" s="97"/>
      <c r="AC53" s="97"/>
      <c r="AD53" s="97"/>
      <c r="AE53" s="97"/>
      <c r="AF53" s="97"/>
      <c r="AG53" s="97"/>
      <c r="AH53" s="97"/>
      <c r="AI53" s="97"/>
      <c r="AJ53" s="97"/>
      <c r="AK53" s="97"/>
      <c r="AL53" s="97"/>
      <c r="AM53" s="97"/>
      <c r="AN53" s="97"/>
      <c r="AO53" s="97"/>
      <c r="AP53" s="97"/>
      <c r="AQ53" s="97"/>
      <c r="AR53" s="97"/>
      <c r="AS53" s="97"/>
      <c r="AT53" s="97"/>
      <c r="AU53" s="97"/>
      <c r="AV53" s="97"/>
      <c r="AW53" s="97"/>
      <c r="AX53" s="97"/>
      <c r="AY53" s="97"/>
      <c r="AZ53" s="97"/>
    </row>
    <row r="54" spans="1:52" ht="11.45" customHeight="1" x14ac:dyDescent="0.25">
      <c r="A54" s="97"/>
      <c r="B54" s="97"/>
      <c r="C54" s="97"/>
      <c r="D54" s="97"/>
      <c r="E54" s="97"/>
      <c r="F54" s="97"/>
      <c r="G54" s="97"/>
      <c r="H54" s="97"/>
      <c r="I54" s="97"/>
      <c r="J54" s="97"/>
      <c r="K54" s="97"/>
      <c r="L54" s="97"/>
      <c r="M54" s="97"/>
      <c r="N54" s="97"/>
      <c r="O54" s="97"/>
      <c r="P54" s="97"/>
      <c r="Q54" s="97"/>
      <c r="R54" s="97"/>
      <c r="S54" s="97"/>
      <c r="T54" s="97"/>
      <c r="U54" s="97"/>
      <c r="V54" s="97"/>
      <c r="W54" s="97"/>
      <c r="X54" s="97"/>
      <c r="Y54" s="97"/>
      <c r="Z54" s="97"/>
      <c r="AA54" s="97"/>
      <c r="AB54" s="97"/>
      <c r="AC54" s="97"/>
      <c r="AD54" s="97"/>
      <c r="AE54" s="97"/>
      <c r="AF54" s="97"/>
      <c r="AG54" s="97"/>
      <c r="AH54" s="97"/>
      <c r="AI54" s="97"/>
      <c r="AJ54" s="97"/>
      <c r="AK54" s="97"/>
      <c r="AL54" s="97"/>
      <c r="AM54" s="97"/>
      <c r="AN54" s="97"/>
      <c r="AO54" s="97"/>
      <c r="AP54" s="97"/>
      <c r="AQ54" s="97"/>
      <c r="AR54" s="97"/>
      <c r="AS54" s="97"/>
      <c r="AT54" s="97"/>
      <c r="AU54" s="97"/>
      <c r="AV54" s="97"/>
      <c r="AW54" s="97"/>
      <c r="AX54" s="97"/>
      <c r="AY54" s="97"/>
      <c r="AZ54" s="97"/>
    </row>
    <row r="55" spans="1:52" ht="11.45" customHeight="1" x14ac:dyDescent="0.25">
      <c r="A55" s="97"/>
      <c r="B55" s="97"/>
      <c r="C55" s="97"/>
      <c r="D55" s="97"/>
      <c r="E55" s="97"/>
      <c r="F55" s="97"/>
      <c r="G55" s="97"/>
      <c r="H55" s="97"/>
      <c r="I55" s="97"/>
      <c r="J55" s="97"/>
      <c r="K55" s="97"/>
      <c r="L55" s="97"/>
      <c r="M55" s="97"/>
      <c r="N55" s="97"/>
      <c r="O55" s="97"/>
      <c r="P55" s="97"/>
      <c r="Q55" s="97"/>
      <c r="R55" s="97"/>
      <c r="S55" s="97"/>
      <c r="T55" s="97"/>
      <c r="U55" s="97"/>
      <c r="V55" s="97"/>
      <c r="W55" s="97"/>
      <c r="X55" s="97"/>
      <c r="Y55" s="97"/>
      <c r="Z55" s="97"/>
      <c r="AA55" s="97"/>
      <c r="AB55" s="97"/>
      <c r="AC55" s="97"/>
      <c r="AD55" s="97"/>
      <c r="AE55" s="97"/>
      <c r="AF55" s="97"/>
      <c r="AG55" s="97"/>
      <c r="AH55" s="97"/>
      <c r="AI55" s="97"/>
      <c r="AJ55" s="97"/>
      <c r="AK55" s="97"/>
      <c r="AL55" s="97"/>
      <c r="AM55" s="97"/>
      <c r="AN55" s="97"/>
      <c r="AO55" s="97"/>
      <c r="AP55" s="97"/>
      <c r="AQ55" s="97"/>
      <c r="AR55" s="97"/>
      <c r="AS55" s="97"/>
      <c r="AT55" s="97"/>
      <c r="AU55" s="97"/>
      <c r="AV55" s="97"/>
      <c r="AW55" s="97"/>
      <c r="AX55" s="97"/>
      <c r="AY55" s="97"/>
      <c r="AZ55" s="97"/>
    </row>
    <row r="56" spans="1:52" ht="11.45" customHeight="1" x14ac:dyDescent="0.25">
      <c r="A56" s="97"/>
      <c r="B56" s="97"/>
      <c r="C56" s="97"/>
      <c r="D56" s="97"/>
      <c r="E56" s="97"/>
      <c r="F56" s="97"/>
      <c r="G56" s="97"/>
      <c r="H56" s="97"/>
      <c r="I56" s="97"/>
      <c r="J56" s="97"/>
      <c r="K56" s="97"/>
      <c r="L56" s="97"/>
      <c r="M56" s="97"/>
      <c r="N56" s="97"/>
      <c r="O56" s="97"/>
      <c r="P56" s="97"/>
      <c r="Q56" s="97"/>
      <c r="R56" s="97"/>
      <c r="S56" s="97"/>
      <c r="T56" s="97"/>
      <c r="U56" s="97"/>
      <c r="V56" s="97"/>
      <c r="W56" s="97"/>
      <c r="X56" s="97"/>
      <c r="Y56" s="97"/>
      <c r="Z56" s="97"/>
      <c r="AA56" s="97"/>
      <c r="AB56" s="97"/>
      <c r="AC56" s="97"/>
      <c r="AD56" s="97"/>
      <c r="AE56" s="97"/>
      <c r="AF56" s="97"/>
      <c r="AG56" s="97"/>
      <c r="AH56" s="97"/>
      <c r="AI56" s="97"/>
      <c r="AJ56" s="97"/>
      <c r="AK56" s="97"/>
      <c r="AL56" s="97"/>
      <c r="AM56" s="97"/>
      <c r="AN56" s="97"/>
      <c r="AO56" s="97"/>
      <c r="AP56" s="97"/>
      <c r="AQ56" s="97"/>
      <c r="AR56" s="97"/>
      <c r="AS56" s="97"/>
      <c r="AT56" s="97"/>
      <c r="AU56" s="97"/>
      <c r="AV56" s="97"/>
      <c r="AW56" s="97"/>
      <c r="AX56" s="97"/>
      <c r="AY56" s="97"/>
      <c r="AZ56" s="97"/>
    </row>
    <row r="57" spans="1:52" ht="11.45" customHeight="1" x14ac:dyDescent="0.25">
      <c r="A57" s="97"/>
      <c r="B57" s="97"/>
      <c r="C57" s="97"/>
      <c r="D57" s="97"/>
      <c r="E57" s="97"/>
      <c r="F57" s="97"/>
      <c r="G57" s="97"/>
      <c r="H57" s="97"/>
      <c r="I57" s="97"/>
      <c r="J57" s="97"/>
      <c r="K57" s="97"/>
      <c r="L57" s="97"/>
      <c r="M57" s="97"/>
      <c r="N57" s="97"/>
      <c r="O57" s="97"/>
      <c r="P57" s="97"/>
      <c r="Q57" s="97"/>
      <c r="R57" s="97"/>
      <c r="S57" s="97"/>
      <c r="T57" s="97"/>
      <c r="U57" s="97"/>
      <c r="V57" s="97"/>
      <c r="W57" s="97"/>
      <c r="X57" s="97"/>
      <c r="Y57" s="97"/>
      <c r="Z57" s="97"/>
      <c r="AA57" s="97"/>
      <c r="AB57" s="97"/>
      <c r="AC57" s="97"/>
      <c r="AD57" s="97"/>
      <c r="AE57" s="97"/>
      <c r="AF57" s="97"/>
      <c r="AG57" s="97"/>
      <c r="AH57" s="97"/>
      <c r="AI57" s="97"/>
      <c r="AJ57" s="97"/>
      <c r="AK57" s="97"/>
      <c r="AL57" s="97"/>
      <c r="AM57" s="97"/>
      <c r="AN57" s="97"/>
      <c r="AO57" s="97"/>
      <c r="AP57" s="97"/>
      <c r="AQ57" s="97"/>
      <c r="AR57" s="97"/>
      <c r="AS57" s="97"/>
      <c r="AT57" s="97"/>
      <c r="AU57" s="97"/>
      <c r="AV57" s="97"/>
      <c r="AW57" s="97"/>
      <c r="AX57" s="97"/>
      <c r="AY57" s="97"/>
      <c r="AZ57" s="97"/>
    </row>
    <row r="58" spans="1:52" ht="11.45" customHeight="1" x14ac:dyDescent="0.25">
      <c r="A58" s="97"/>
      <c r="B58" s="97"/>
      <c r="C58" s="97"/>
      <c r="D58" s="97"/>
      <c r="E58" s="97"/>
      <c r="F58" s="97"/>
      <c r="G58" s="97"/>
      <c r="H58" s="97"/>
      <c r="I58" s="97"/>
      <c r="J58" s="97"/>
      <c r="K58" s="97"/>
      <c r="L58" s="97"/>
      <c r="M58" s="97"/>
      <c r="N58" s="97"/>
      <c r="O58" s="97"/>
      <c r="P58" s="97"/>
      <c r="Q58" s="97"/>
      <c r="R58" s="97"/>
      <c r="S58" s="97"/>
      <c r="T58" s="97"/>
      <c r="U58" s="97"/>
      <c r="V58" s="97"/>
      <c r="W58" s="97"/>
      <c r="X58" s="97"/>
      <c r="Y58" s="97"/>
      <c r="Z58" s="97"/>
      <c r="AA58" s="97"/>
      <c r="AB58" s="97"/>
      <c r="AC58" s="97"/>
      <c r="AD58" s="97"/>
      <c r="AE58" s="97"/>
      <c r="AF58" s="97"/>
      <c r="AG58" s="97"/>
      <c r="AH58" s="97"/>
      <c r="AI58" s="97"/>
      <c r="AJ58" s="97"/>
      <c r="AK58" s="97"/>
      <c r="AL58" s="97"/>
      <c r="AM58" s="97"/>
      <c r="AN58" s="97"/>
      <c r="AO58" s="97"/>
      <c r="AP58" s="97"/>
      <c r="AQ58" s="97"/>
      <c r="AR58" s="97"/>
      <c r="AS58" s="97"/>
      <c r="AT58" s="97"/>
      <c r="AU58" s="97"/>
      <c r="AV58" s="97"/>
      <c r="AW58" s="97"/>
      <c r="AX58" s="97"/>
      <c r="AY58" s="97"/>
      <c r="AZ58" s="97"/>
    </row>
    <row r="59" spans="1:52" ht="11.45" customHeight="1" x14ac:dyDescent="0.25">
      <c r="A59" s="97"/>
      <c r="B59" s="97"/>
      <c r="C59" s="97"/>
      <c r="D59" s="97"/>
      <c r="E59" s="97"/>
      <c r="F59" s="97"/>
      <c r="G59" s="97"/>
      <c r="H59" s="97"/>
      <c r="I59" s="97"/>
      <c r="J59" s="97"/>
      <c r="K59" s="97"/>
      <c r="L59" s="97"/>
      <c r="M59" s="97"/>
      <c r="N59" s="97"/>
      <c r="O59" s="97"/>
      <c r="P59" s="97"/>
      <c r="Q59" s="97"/>
      <c r="R59" s="97"/>
      <c r="S59" s="97"/>
      <c r="T59" s="97"/>
      <c r="U59" s="97"/>
      <c r="V59" s="97"/>
      <c r="W59" s="97"/>
      <c r="X59" s="97"/>
      <c r="Y59" s="97"/>
      <c r="Z59" s="97"/>
      <c r="AA59" s="97"/>
      <c r="AB59" s="97"/>
      <c r="AC59" s="97"/>
      <c r="AD59" s="97"/>
      <c r="AE59" s="97"/>
      <c r="AF59" s="97"/>
      <c r="AG59" s="97"/>
      <c r="AH59" s="97"/>
      <c r="AI59" s="97"/>
      <c r="AJ59" s="97"/>
      <c r="AK59" s="97"/>
      <c r="AL59" s="97"/>
      <c r="AM59" s="97"/>
      <c r="AN59" s="97"/>
      <c r="AO59" s="97"/>
      <c r="AP59" s="97"/>
      <c r="AQ59" s="97"/>
      <c r="AR59" s="97"/>
      <c r="AS59" s="97"/>
      <c r="AT59" s="97"/>
      <c r="AU59" s="97"/>
      <c r="AV59" s="97"/>
      <c r="AW59" s="97"/>
      <c r="AX59" s="97"/>
      <c r="AY59" s="97"/>
      <c r="AZ59" s="97"/>
    </row>
    <row r="60" spans="1:52" ht="11.45" customHeight="1" x14ac:dyDescent="0.25">
      <c r="A60" s="97"/>
      <c r="B60" s="97"/>
      <c r="C60" s="97"/>
      <c r="D60" s="97"/>
      <c r="E60" s="97"/>
      <c r="F60" s="97"/>
      <c r="G60" s="97"/>
      <c r="H60" s="97"/>
      <c r="I60" s="97"/>
      <c r="J60" s="97"/>
      <c r="K60" s="97"/>
      <c r="L60" s="97"/>
      <c r="M60" s="97"/>
      <c r="N60" s="97"/>
      <c r="O60" s="97"/>
      <c r="P60" s="97"/>
      <c r="Q60" s="97"/>
      <c r="R60" s="97"/>
      <c r="S60" s="97"/>
      <c r="T60" s="97"/>
      <c r="U60" s="97"/>
      <c r="V60" s="97"/>
      <c r="W60" s="97"/>
      <c r="X60" s="97"/>
      <c r="Y60" s="97"/>
      <c r="Z60" s="97"/>
      <c r="AA60" s="97"/>
      <c r="AB60" s="97"/>
      <c r="AC60" s="97"/>
      <c r="AD60" s="97"/>
      <c r="AE60" s="97"/>
      <c r="AF60" s="97"/>
      <c r="AG60" s="97"/>
      <c r="AH60" s="97"/>
      <c r="AI60" s="97"/>
      <c r="AJ60" s="97"/>
      <c r="AK60" s="97"/>
      <c r="AL60" s="97"/>
      <c r="AM60" s="97"/>
      <c r="AN60" s="97"/>
      <c r="AO60" s="97"/>
      <c r="AP60" s="97"/>
      <c r="AQ60" s="97"/>
      <c r="AR60" s="97"/>
      <c r="AS60" s="97"/>
      <c r="AT60" s="97"/>
      <c r="AU60" s="97"/>
      <c r="AV60" s="97"/>
      <c r="AW60" s="97"/>
      <c r="AX60" s="97"/>
      <c r="AY60" s="97"/>
      <c r="AZ60" s="97"/>
    </row>
    <row r="61" spans="1:52" ht="11.45" customHeight="1" x14ac:dyDescent="0.25">
      <c r="A61" s="97"/>
      <c r="B61" s="97"/>
      <c r="C61" s="97"/>
      <c r="D61" s="97"/>
      <c r="E61" s="97"/>
      <c r="F61" s="97"/>
      <c r="G61" s="97"/>
      <c r="H61" s="97"/>
      <c r="I61" s="97"/>
      <c r="J61" s="97"/>
      <c r="K61" s="97"/>
      <c r="L61" s="97"/>
      <c r="M61" s="97"/>
      <c r="N61" s="97"/>
      <c r="O61" s="97"/>
      <c r="P61" s="97"/>
      <c r="Q61" s="97"/>
      <c r="R61" s="97"/>
      <c r="S61" s="97"/>
      <c r="T61" s="97"/>
      <c r="U61" s="97"/>
      <c r="V61" s="97"/>
      <c r="W61" s="97"/>
      <c r="X61" s="97"/>
      <c r="Y61" s="97"/>
      <c r="Z61" s="97"/>
      <c r="AA61" s="97"/>
      <c r="AB61" s="97"/>
      <c r="AC61" s="97"/>
      <c r="AD61" s="97"/>
      <c r="AE61" s="97"/>
      <c r="AF61" s="97"/>
      <c r="AG61" s="97"/>
      <c r="AH61" s="97"/>
      <c r="AI61" s="97"/>
      <c r="AJ61" s="97"/>
      <c r="AK61" s="97"/>
      <c r="AL61" s="97"/>
      <c r="AM61" s="97"/>
      <c r="AN61" s="97"/>
      <c r="AO61" s="97"/>
      <c r="AP61" s="97"/>
      <c r="AQ61" s="97"/>
      <c r="AR61" s="97"/>
      <c r="AS61" s="97"/>
      <c r="AT61" s="97"/>
      <c r="AU61" s="97"/>
      <c r="AV61" s="97"/>
      <c r="AW61" s="97"/>
      <c r="AX61" s="97"/>
      <c r="AY61" s="97"/>
      <c r="AZ61" s="97"/>
    </row>
    <row r="62" spans="1:52" ht="11.45" customHeight="1" x14ac:dyDescent="0.25">
      <c r="A62" s="97"/>
      <c r="B62" s="97"/>
      <c r="C62" s="97"/>
      <c r="D62" s="97"/>
      <c r="E62" s="97"/>
      <c r="F62" s="97"/>
      <c r="G62" s="97"/>
      <c r="H62" s="97"/>
      <c r="I62" s="97"/>
      <c r="J62" s="97"/>
      <c r="K62" s="97"/>
      <c r="L62" s="97"/>
      <c r="M62" s="97"/>
      <c r="N62" s="97"/>
      <c r="O62" s="97"/>
      <c r="P62" s="97"/>
      <c r="Q62" s="97"/>
      <c r="R62" s="97"/>
      <c r="S62" s="97"/>
      <c r="T62" s="97"/>
      <c r="U62" s="97"/>
      <c r="V62" s="97"/>
      <c r="W62" s="97"/>
      <c r="X62" s="97"/>
      <c r="Y62" s="97"/>
      <c r="Z62" s="97"/>
      <c r="AA62" s="97"/>
      <c r="AB62" s="97"/>
      <c r="AC62" s="97"/>
      <c r="AD62" s="97"/>
      <c r="AE62" s="97"/>
      <c r="AF62" s="97"/>
      <c r="AG62" s="97"/>
      <c r="AH62" s="97"/>
      <c r="AI62" s="97"/>
      <c r="AJ62" s="97"/>
      <c r="AK62" s="97"/>
      <c r="AL62" s="97"/>
      <c r="AM62" s="97"/>
      <c r="AN62" s="97"/>
      <c r="AO62" s="97"/>
      <c r="AP62" s="97"/>
      <c r="AQ62" s="97"/>
      <c r="AR62" s="97"/>
      <c r="AS62" s="97"/>
      <c r="AT62" s="97"/>
      <c r="AU62" s="97"/>
      <c r="AV62" s="97"/>
      <c r="AW62" s="97"/>
      <c r="AX62" s="97"/>
      <c r="AY62" s="97"/>
      <c r="AZ62" s="97"/>
    </row>
    <row r="63" spans="1:52" ht="11.45" customHeight="1" x14ac:dyDescent="0.25">
      <c r="A63" s="97"/>
      <c r="B63" s="97"/>
      <c r="C63" s="97"/>
      <c r="D63" s="97"/>
      <c r="E63" s="97"/>
      <c r="F63" s="97"/>
      <c r="G63" s="97"/>
      <c r="H63" s="97"/>
      <c r="I63" s="97"/>
      <c r="J63" s="97"/>
      <c r="K63" s="97"/>
      <c r="L63" s="97"/>
      <c r="M63" s="97"/>
      <c r="N63" s="97"/>
      <c r="O63" s="97"/>
      <c r="P63" s="97"/>
      <c r="Q63" s="97"/>
      <c r="R63" s="97"/>
      <c r="S63" s="97"/>
      <c r="T63" s="97"/>
      <c r="U63" s="97"/>
      <c r="V63" s="97"/>
      <c r="W63" s="97"/>
      <c r="X63" s="97"/>
      <c r="Y63" s="97"/>
      <c r="Z63" s="97"/>
      <c r="AA63" s="97"/>
      <c r="AB63" s="97"/>
      <c r="AC63" s="97"/>
      <c r="AD63" s="97"/>
      <c r="AE63" s="97"/>
      <c r="AF63" s="97"/>
      <c r="AG63" s="97"/>
      <c r="AH63" s="97"/>
      <c r="AI63" s="97"/>
      <c r="AJ63" s="97"/>
      <c r="AK63" s="97"/>
      <c r="AL63" s="97"/>
      <c r="AM63" s="97"/>
      <c r="AN63" s="97"/>
      <c r="AO63" s="97"/>
      <c r="AP63" s="97"/>
      <c r="AQ63" s="97"/>
      <c r="AR63" s="97"/>
      <c r="AS63" s="97"/>
      <c r="AT63" s="97"/>
      <c r="AU63" s="97"/>
      <c r="AV63" s="97"/>
      <c r="AW63" s="97"/>
      <c r="AX63" s="97"/>
      <c r="AY63" s="97"/>
      <c r="AZ63" s="97"/>
    </row>
    <row r="64" spans="1:52" ht="11.45" customHeight="1" x14ac:dyDescent="0.25">
      <c r="A64" s="97"/>
      <c r="B64" s="97"/>
      <c r="C64" s="97"/>
      <c r="D64" s="97"/>
      <c r="E64" s="97"/>
      <c r="F64" s="97"/>
      <c r="G64" s="97"/>
      <c r="H64" s="97"/>
      <c r="I64" s="97"/>
      <c r="J64" s="97"/>
      <c r="K64" s="97"/>
      <c r="L64" s="97"/>
      <c r="M64" s="97"/>
      <c r="N64" s="97"/>
      <c r="O64" s="97"/>
      <c r="P64" s="97"/>
      <c r="Q64" s="97"/>
      <c r="R64" s="97"/>
      <c r="S64" s="97"/>
      <c r="T64" s="97"/>
      <c r="U64" s="97"/>
      <c r="V64" s="97"/>
      <c r="W64" s="97"/>
      <c r="X64" s="97"/>
      <c r="Y64" s="97"/>
      <c r="Z64" s="97"/>
      <c r="AA64" s="97"/>
      <c r="AB64" s="97"/>
      <c r="AC64" s="97"/>
      <c r="AD64" s="97"/>
      <c r="AE64" s="97"/>
      <c r="AF64" s="97"/>
      <c r="AG64" s="97"/>
      <c r="AH64" s="97"/>
      <c r="AI64" s="97"/>
      <c r="AJ64" s="97"/>
      <c r="AK64" s="97"/>
      <c r="AL64" s="97"/>
      <c r="AM64" s="97"/>
      <c r="AN64" s="97"/>
      <c r="AO64" s="97"/>
      <c r="AP64" s="97"/>
      <c r="AQ64" s="97"/>
      <c r="AR64" s="97"/>
      <c r="AS64" s="97"/>
      <c r="AT64" s="97"/>
      <c r="AU64" s="97"/>
      <c r="AV64" s="97"/>
      <c r="AW64" s="97"/>
      <c r="AX64" s="97"/>
      <c r="AY64" s="97"/>
      <c r="AZ64" s="97"/>
    </row>
    <row r="65" spans="1:52" ht="11.45" customHeight="1" x14ac:dyDescent="0.25">
      <c r="A65" s="97"/>
      <c r="B65" s="97"/>
      <c r="C65" s="97"/>
      <c r="D65" s="97"/>
      <c r="E65" s="97"/>
      <c r="F65" s="97"/>
      <c r="G65" s="97"/>
      <c r="H65" s="97"/>
      <c r="I65" s="97"/>
      <c r="J65" s="97"/>
      <c r="K65" s="97"/>
      <c r="L65" s="97"/>
      <c r="M65" s="97"/>
      <c r="N65" s="97"/>
      <c r="O65" s="97"/>
      <c r="P65" s="97"/>
      <c r="Q65" s="97"/>
      <c r="R65" s="97"/>
      <c r="S65" s="97"/>
      <c r="T65" s="97"/>
      <c r="U65" s="97"/>
      <c r="V65" s="97"/>
      <c r="W65" s="97"/>
      <c r="X65" s="97"/>
      <c r="Y65" s="97"/>
      <c r="Z65" s="97"/>
      <c r="AA65" s="97"/>
      <c r="AB65" s="97"/>
      <c r="AC65" s="97"/>
      <c r="AD65" s="97"/>
      <c r="AE65" s="97"/>
      <c r="AF65" s="97"/>
      <c r="AG65" s="97"/>
      <c r="AH65" s="97"/>
      <c r="AI65" s="97"/>
      <c r="AJ65" s="97"/>
      <c r="AK65" s="97"/>
      <c r="AL65" s="97"/>
      <c r="AM65" s="97"/>
      <c r="AN65" s="97"/>
      <c r="AO65" s="97"/>
      <c r="AP65" s="97"/>
      <c r="AQ65" s="97"/>
      <c r="AR65" s="97"/>
      <c r="AS65" s="97"/>
      <c r="AT65" s="97"/>
      <c r="AU65" s="97"/>
      <c r="AV65" s="97"/>
      <c r="AW65" s="97"/>
      <c r="AX65" s="97"/>
      <c r="AY65" s="97"/>
      <c r="AZ65" s="97"/>
    </row>
    <row r="66" spans="1:52" ht="11.45" customHeight="1" x14ac:dyDescent="0.25">
      <c r="A66" s="97"/>
      <c r="B66" s="97"/>
      <c r="C66" s="97"/>
      <c r="D66" s="97"/>
      <c r="E66" s="97"/>
      <c r="F66" s="97"/>
      <c r="G66" s="97"/>
      <c r="H66" s="97"/>
      <c r="I66" s="97"/>
      <c r="J66" s="97"/>
      <c r="K66" s="97"/>
      <c r="L66" s="97"/>
      <c r="M66" s="97"/>
      <c r="N66" s="97"/>
      <c r="O66" s="97"/>
      <c r="P66" s="97"/>
      <c r="Q66" s="97"/>
      <c r="R66" s="97"/>
      <c r="S66" s="97"/>
      <c r="T66" s="97"/>
      <c r="U66" s="97"/>
      <c r="V66" s="97"/>
      <c r="W66" s="97"/>
      <c r="X66" s="97"/>
      <c r="Y66" s="97"/>
      <c r="Z66" s="97"/>
      <c r="AA66" s="97"/>
      <c r="AB66" s="97"/>
      <c r="AC66" s="97"/>
      <c r="AD66" s="97"/>
      <c r="AE66" s="97"/>
      <c r="AF66" s="97"/>
      <c r="AG66" s="97"/>
      <c r="AH66" s="97"/>
      <c r="AI66" s="97"/>
      <c r="AJ66" s="97"/>
      <c r="AK66" s="97"/>
      <c r="AL66" s="97"/>
      <c r="AM66" s="97"/>
      <c r="AN66" s="97"/>
      <c r="AO66" s="97"/>
      <c r="AP66" s="97"/>
      <c r="AQ66" s="97"/>
      <c r="AR66" s="97"/>
      <c r="AS66" s="97"/>
      <c r="AT66" s="97"/>
      <c r="AU66" s="97"/>
      <c r="AV66" s="97"/>
      <c r="AW66" s="97"/>
      <c r="AX66" s="97"/>
      <c r="AY66" s="97"/>
      <c r="AZ66" s="97"/>
    </row>
    <row r="67" spans="1:52" ht="11.45" customHeight="1" x14ac:dyDescent="0.25">
      <c r="A67" s="97"/>
      <c r="B67" s="97"/>
      <c r="C67" s="97"/>
      <c r="D67" s="97"/>
      <c r="E67" s="97"/>
      <c r="F67" s="97"/>
      <c r="G67" s="97"/>
      <c r="H67" s="97"/>
      <c r="I67" s="97"/>
      <c r="J67" s="97"/>
      <c r="K67" s="97"/>
      <c r="L67" s="97"/>
      <c r="M67" s="97"/>
      <c r="N67" s="97"/>
      <c r="O67" s="97"/>
      <c r="P67" s="97"/>
      <c r="Q67" s="97"/>
      <c r="R67" s="97"/>
      <c r="S67" s="97"/>
      <c r="T67" s="97"/>
      <c r="U67" s="97"/>
      <c r="V67" s="97"/>
      <c r="W67" s="97"/>
      <c r="X67" s="97"/>
      <c r="Y67" s="97"/>
      <c r="Z67" s="97"/>
      <c r="AA67" s="97"/>
      <c r="AB67" s="97"/>
      <c r="AC67" s="97"/>
      <c r="AD67" s="97"/>
      <c r="AE67" s="97"/>
      <c r="AF67" s="97"/>
      <c r="AG67" s="97"/>
      <c r="AH67" s="97"/>
      <c r="AI67" s="97"/>
      <c r="AJ67" s="97"/>
      <c r="AK67" s="97"/>
      <c r="AL67" s="97"/>
      <c r="AM67" s="97"/>
      <c r="AN67" s="97"/>
      <c r="AO67" s="97"/>
      <c r="AP67" s="97"/>
      <c r="AQ67" s="97"/>
      <c r="AR67" s="97"/>
      <c r="AS67" s="97"/>
      <c r="AT67" s="97"/>
      <c r="AU67" s="97"/>
      <c r="AV67" s="97"/>
      <c r="AW67" s="97"/>
      <c r="AX67" s="97"/>
      <c r="AY67" s="97"/>
      <c r="AZ67" s="97"/>
    </row>
  </sheetData>
  <mergeCells count="153">
    <mergeCell ref="AZ26:AZ32"/>
    <mergeCell ref="AO26:AO32"/>
    <mergeCell ref="AP26:AP32"/>
    <mergeCell ref="AQ26:AS32"/>
    <mergeCell ref="AT26:AT32"/>
    <mergeCell ref="AU26:AU32"/>
    <mergeCell ref="AV26:AV32"/>
    <mergeCell ref="AW26:AW32"/>
    <mergeCell ref="AX26:AX32"/>
    <mergeCell ref="AY26:AY32"/>
    <mergeCell ref="AE20:AE22"/>
    <mergeCell ref="AF20:AF22"/>
    <mergeCell ref="AG20:AG22"/>
    <mergeCell ref="AH20:AH22"/>
    <mergeCell ref="AI20:AI22"/>
    <mergeCell ref="AJ20:AO20"/>
    <mergeCell ref="AP20:AS20"/>
    <mergeCell ref="AT20:AU20"/>
    <mergeCell ref="S26:S32"/>
    <mergeCell ref="T26:T32"/>
    <mergeCell ref="U26:U32"/>
    <mergeCell ref="V26:V32"/>
    <mergeCell ref="Z26:Z32"/>
    <mergeCell ref="AC26:AC32"/>
    <mergeCell ref="AD26:AD32"/>
    <mergeCell ref="AF26:AF32"/>
    <mergeCell ref="AG26:AG32"/>
    <mergeCell ref="AH26:AH32"/>
    <mergeCell ref="AI26:AI32"/>
    <mergeCell ref="AJ26:AJ32"/>
    <mergeCell ref="AK26:AK32"/>
    <mergeCell ref="AL26:AL32"/>
    <mergeCell ref="AM26:AM32"/>
    <mergeCell ref="AN26:AN32"/>
    <mergeCell ref="U20:U22"/>
    <mergeCell ref="V20:V22"/>
    <mergeCell ref="W20:X20"/>
    <mergeCell ref="Y20:Y22"/>
    <mergeCell ref="Z20:Z22"/>
    <mergeCell ref="AA20:AA22"/>
    <mergeCell ref="AB20:AB22"/>
    <mergeCell ref="AC20:AC22"/>
    <mergeCell ref="AD20:AD22"/>
    <mergeCell ref="A20:A22"/>
    <mergeCell ref="B20:B22"/>
    <mergeCell ref="C20:C22"/>
    <mergeCell ref="D20:D22"/>
    <mergeCell ref="E20:P20"/>
    <mergeCell ref="Q20:Q22"/>
    <mergeCell ref="R20:R22"/>
    <mergeCell ref="S20:S22"/>
    <mergeCell ref="T20:T22"/>
    <mergeCell ref="A15:L15"/>
    <mergeCell ref="A16:L16"/>
    <mergeCell ref="A18:Y18"/>
    <mergeCell ref="A13:L13"/>
    <mergeCell ref="A5:L5"/>
    <mergeCell ref="A7:L7"/>
    <mergeCell ref="A9:L9"/>
    <mergeCell ref="A10:L10"/>
    <mergeCell ref="A12:L12"/>
    <mergeCell ref="AV20:AV22"/>
    <mergeCell ref="AW20:AW22"/>
    <mergeCell ref="AX20:AX22"/>
    <mergeCell ref="AY20:AY22"/>
    <mergeCell ref="AZ20:AZ22"/>
    <mergeCell ref="E21:E22"/>
    <mergeCell ref="F21:F22"/>
    <mergeCell ref="G21:G22"/>
    <mergeCell ref="H21:H22"/>
    <mergeCell ref="I21:I22"/>
    <mergeCell ref="J21:J22"/>
    <mergeCell ref="K21:K22"/>
    <mergeCell ref="L21:L22"/>
    <mergeCell ref="M21:M22"/>
    <mergeCell ref="N21:N22"/>
    <mergeCell ref="O21:O22"/>
    <mergeCell ref="P21:P22"/>
    <mergeCell ref="W21:W22"/>
    <mergeCell ref="X21:X22"/>
    <mergeCell ref="AJ21:AK21"/>
    <mergeCell ref="AL21:AM21"/>
    <mergeCell ref="AN21:AN22"/>
    <mergeCell ref="AO21:AO22"/>
    <mergeCell ref="AP21:AP22"/>
    <mergeCell ref="AQ21:AQ22"/>
    <mergeCell ref="AR21:AR22"/>
    <mergeCell ref="AS21:AS22"/>
    <mergeCell ref="AT21:AT22"/>
    <mergeCell ref="AU21:AU22"/>
    <mergeCell ref="AQ25:AS25"/>
    <mergeCell ref="A26:A32"/>
    <mergeCell ref="B26:B32"/>
    <mergeCell ref="C26:C32"/>
    <mergeCell ref="D26:D32"/>
    <mergeCell ref="E26:E32"/>
    <mergeCell ref="F26:F32"/>
    <mergeCell ref="G26:G32"/>
    <mergeCell ref="H26:H32"/>
    <mergeCell ref="I26:I32"/>
    <mergeCell ref="J26:J32"/>
    <mergeCell ref="K26:K32"/>
    <mergeCell ref="L26:L32"/>
    <mergeCell ref="M26:M32"/>
    <mergeCell ref="N26:N32"/>
    <mergeCell ref="O26:O32"/>
    <mergeCell ref="P26:P32"/>
    <mergeCell ref="Q26:Q32"/>
    <mergeCell ref="R26:R32"/>
    <mergeCell ref="A33:A39"/>
    <mergeCell ref="B33:B39"/>
    <mergeCell ref="C33:C39"/>
    <mergeCell ref="D33:D39"/>
    <mergeCell ref="E33:E39"/>
    <mergeCell ref="F33:F39"/>
    <mergeCell ref="G33:G39"/>
    <mergeCell ref="H33:H39"/>
    <mergeCell ref="I33:I39"/>
    <mergeCell ref="J33:J39"/>
    <mergeCell ref="K33:K39"/>
    <mergeCell ref="L33:L39"/>
    <mergeCell ref="M33:M39"/>
    <mergeCell ref="N33:N39"/>
    <mergeCell ref="O33:O39"/>
    <mergeCell ref="P33:P39"/>
    <mergeCell ref="Q33:Q39"/>
    <mergeCell ref="R33:R39"/>
    <mergeCell ref="S33:S39"/>
    <mergeCell ref="T33:T39"/>
    <mergeCell ref="U33:U39"/>
    <mergeCell ref="V33:V39"/>
    <mergeCell ref="Z33:Z39"/>
    <mergeCell ref="AC33:AC39"/>
    <mergeCell ref="AD33:AD39"/>
    <mergeCell ref="AF33:AF39"/>
    <mergeCell ref="AG33:AG39"/>
    <mergeCell ref="AQ33:AS39"/>
    <mergeCell ref="AT33:AT39"/>
    <mergeCell ref="AU33:AU39"/>
    <mergeCell ref="AV33:AV39"/>
    <mergeCell ref="AW33:AW39"/>
    <mergeCell ref="AX33:AX39"/>
    <mergeCell ref="AY33:AY39"/>
    <mergeCell ref="AZ33:AZ39"/>
    <mergeCell ref="AH33:AH39"/>
    <mergeCell ref="AI33:AI39"/>
    <mergeCell ref="AJ33:AJ39"/>
    <mergeCell ref="AK33:AK39"/>
    <mergeCell ref="AL33:AL39"/>
    <mergeCell ref="AM33:AM39"/>
    <mergeCell ref="AN33:AN39"/>
    <mergeCell ref="AO33:AO39"/>
    <mergeCell ref="AP33:AP39"/>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02"/>
  <sheetViews>
    <sheetView zoomScale="90" zoomScaleNormal="90" workbookViewId="0">
      <selection activeCell="G22" sqref="G22:L22"/>
    </sheetView>
  </sheetViews>
  <sheetFormatPr defaultColWidth="9" defaultRowHeight="15" x14ac:dyDescent="0.25"/>
  <cols>
    <col min="1" max="5" width="9" style="120" customWidth="1"/>
    <col min="6" max="6" width="22.85546875" style="120" customWidth="1"/>
    <col min="7" max="11" width="9" style="120" customWidth="1"/>
    <col min="12" max="12" width="23.5703125" style="120" customWidth="1"/>
    <col min="13" max="13" width="14.5703125" style="120" customWidth="1"/>
    <col min="14" max="14" width="16.42578125" style="120" customWidth="1"/>
    <col min="15" max="19" width="12.5703125" style="120" customWidth="1"/>
    <col min="20" max="27" width="9" style="120" customWidth="1"/>
    <col min="28" max="16384" width="9" style="122"/>
  </cols>
  <sheetData>
    <row r="1" spans="1:12" ht="15.95" customHeight="1" x14ac:dyDescent="0.25">
      <c r="C1" s="121" t="s">
        <v>131</v>
      </c>
      <c r="J1" s="121" t="s">
        <v>0</v>
      </c>
    </row>
    <row r="2" spans="1:12" ht="15.95" customHeight="1" x14ac:dyDescent="0.25">
      <c r="C2" s="121" t="s">
        <v>131</v>
      </c>
      <c r="J2" s="121" t="s">
        <v>1</v>
      </c>
    </row>
    <row r="3" spans="1:12" ht="15.95" customHeight="1" x14ac:dyDescent="0.25">
      <c r="C3" s="121" t="s">
        <v>131</v>
      </c>
      <c r="J3" s="121" t="s">
        <v>2</v>
      </c>
    </row>
    <row r="4" spans="1:12" ht="15.95" customHeight="1" x14ac:dyDescent="0.25"/>
    <row r="5" spans="1:12" ht="15.95" customHeight="1" x14ac:dyDescent="0.25">
      <c r="A5" s="219" t="s">
        <v>606</v>
      </c>
      <c r="B5" s="219"/>
      <c r="C5" s="219"/>
      <c r="D5" s="219"/>
      <c r="E5" s="219"/>
      <c r="F5" s="219"/>
      <c r="G5" s="219"/>
      <c r="H5" s="219"/>
      <c r="I5" s="219"/>
      <c r="J5" s="219"/>
      <c r="K5" s="219"/>
      <c r="L5" s="219"/>
    </row>
    <row r="6" spans="1:12" ht="15.95" customHeight="1" x14ac:dyDescent="0.25"/>
    <row r="7" spans="1:12" ht="18.95" customHeight="1" x14ac:dyDescent="0.3">
      <c r="A7" s="220" t="s">
        <v>3</v>
      </c>
      <c r="B7" s="220"/>
      <c r="C7" s="220"/>
      <c r="D7" s="220"/>
      <c r="E7" s="220"/>
      <c r="F7" s="220"/>
      <c r="G7" s="220"/>
      <c r="H7" s="220"/>
      <c r="I7" s="220"/>
      <c r="J7" s="220"/>
      <c r="K7" s="220"/>
      <c r="L7" s="220"/>
    </row>
    <row r="8" spans="1:12" ht="15.95" customHeight="1" x14ac:dyDescent="0.25"/>
    <row r="9" spans="1:12" ht="15.95" customHeight="1" x14ac:dyDescent="0.25">
      <c r="A9" s="219" t="s">
        <v>4</v>
      </c>
      <c r="B9" s="219"/>
      <c r="C9" s="219"/>
      <c r="D9" s="219"/>
      <c r="E9" s="219"/>
      <c r="F9" s="219"/>
      <c r="G9" s="219"/>
      <c r="H9" s="219"/>
      <c r="I9" s="219"/>
      <c r="J9" s="219"/>
      <c r="K9" s="219"/>
      <c r="L9" s="219"/>
    </row>
    <row r="10" spans="1:12" ht="15.95" customHeight="1" x14ac:dyDescent="0.25">
      <c r="A10" s="221" t="s">
        <v>5</v>
      </c>
      <c r="B10" s="221"/>
      <c r="C10" s="221"/>
      <c r="D10" s="221"/>
      <c r="E10" s="221"/>
      <c r="F10" s="221"/>
      <c r="G10" s="221"/>
      <c r="H10" s="221"/>
      <c r="I10" s="221"/>
      <c r="J10" s="221"/>
      <c r="K10" s="221"/>
      <c r="L10" s="221"/>
    </row>
    <row r="11" spans="1:12" ht="15.95" customHeight="1" x14ac:dyDescent="0.25"/>
    <row r="12" spans="1:12" ht="15.95" customHeight="1" x14ac:dyDescent="0.25">
      <c r="A12" s="219" t="s">
        <v>438</v>
      </c>
      <c r="B12" s="219"/>
      <c r="C12" s="219"/>
      <c r="D12" s="219"/>
      <c r="E12" s="219"/>
      <c r="F12" s="219"/>
      <c r="G12" s="219"/>
      <c r="H12" s="219"/>
      <c r="I12" s="219"/>
      <c r="J12" s="219"/>
      <c r="K12" s="219"/>
      <c r="L12" s="219"/>
    </row>
    <row r="13" spans="1:12" ht="15.95" customHeight="1" x14ac:dyDescent="0.25">
      <c r="A13" s="221" t="s">
        <v>6</v>
      </c>
      <c r="B13" s="221"/>
      <c r="C13" s="221"/>
      <c r="D13" s="221"/>
      <c r="E13" s="221"/>
      <c r="F13" s="221"/>
      <c r="G13" s="221"/>
      <c r="H13" s="221"/>
      <c r="I13" s="221"/>
      <c r="J13" s="221"/>
      <c r="K13" s="221"/>
      <c r="L13" s="221"/>
    </row>
    <row r="14" spans="1:12" ht="15.95" customHeight="1" x14ac:dyDescent="0.25"/>
    <row r="15" spans="1:12" ht="32.1" customHeight="1" x14ac:dyDescent="0.25">
      <c r="A15" s="222" t="s">
        <v>456</v>
      </c>
      <c r="B15" s="222"/>
      <c r="C15" s="222"/>
      <c r="D15" s="222"/>
      <c r="E15" s="222"/>
      <c r="F15" s="222"/>
      <c r="G15" s="222"/>
      <c r="H15" s="222"/>
      <c r="I15" s="222"/>
      <c r="J15" s="222"/>
      <c r="K15" s="222"/>
      <c r="L15" s="222"/>
    </row>
    <row r="16" spans="1:12" ht="15.95" customHeight="1" x14ac:dyDescent="0.25">
      <c r="A16" s="221" t="s">
        <v>7</v>
      </c>
      <c r="B16" s="221"/>
      <c r="C16" s="221"/>
      <c r="D16" s="221"/>
      <c r="E16" s="221"/>
      <c r="F16" s="221"/>
      <c r="G16" s="221"/>
      <c r="H16" s="221"/>
      <c r="I16" s="221"/>
      <c r="J16" s="221"/>
      <c r="K16" s="221"/>
      <c r="L16" s="221"/>
    </row>
    <row r="17" spans="1:12" ht="15.95" customHeight="1" x14ac:dyDescent="0.25"/>
    <row r="18" spans="1:12" ht="18.95" customHeight="1" x14ac:dyDescent="0.3">
      <c r="A18" s="223" t="s">
        <v>389</v>
      </c>
      <c r="B18" s="223"/>
      <c r="C18" s="223"/>
      <c r="D18" s="223"/>
      <c r="E18" s="223"/>
      <c r="F18" s="223"/>
      <c r="G18" s="223"/>
      <c r="H18" s="223"/>
      <c r="I18" s="223"/>
      <c r="J18" s="223"/>
      <c r="K18" s="223"/>
      <c r="L18" s="223"/>
    </row>
    <row r="20" spans="1:12" ht="48" customHeight="1" x14ac:dyDescent="0.25">
      <c r="A20" s="215" t="s">
        <v>390</v>
      </c>
      <c r="B20" s="215"/>
      <c r="C20" s="215"/>
      <c r="D20" s="215"/>
      <c r="E20" s="215"/>
      <c r="F20" s="215"/>
      <c r="G20" s="213" t="s">
        <v>456</v>
      </c>
      <c r="H20" s="213"/>
      <c r="I20" s="213"/>
      <c r="J20" s="213"/>
      <c r="K20" s="213"/>
      <c r="L20" s="213"/>
    </row>
    <row r="21" spans="1:12" ht="15.95" customHeight="1" x14ac:dyDescent="0.25">
      <c r="A21" s="215" t="s">
        <v>391</v>
      </c>
      <c r="B21" s="215"/>
      <c r="C21" s="215"/>
      <c r="D21" s="215"/>
      <c r="E21" s="215"/>
      <c r="F21" s="215"/>
      <c r="G21" s="213" t="s">
        <v>16</v>
      </c>
      <c r="H21" s="213"/>
      <c r="I21" s="213"/>
      <c r="J21" s="213"/>
      <c r="K21" s="213"/>
      <c r="L21" s="213"/>
    </row>
    <row r="22" spans="1:12" ht="15.95" customHeight="1" x14ac:dyDescent="0.25">
      <c r="A22" s="215" t="s">
        <v>392</v>
      </c>
      <c r="B22" s="215"/>
      <c r="C22" s="215"/>
      <c r="D22" s="215"/>
      <c r="E22" s="215"/>
      <c r="F22" s="215"/>
      <c r="G22" s="213" t="s">
        <v>393</v>
      </c>
      <c r="H22" s="213"/>
      <c r="I22" s="213"/>
      <c r="J22" s="213"/>
      <c r="K22" s="213"/>
      <c r="L22" s="213"/>
    </row>
    <row r="23" spans="1:12" ht="15.95" customHeight="1" x14ac:dyDescent="0.25">
      <c r="A23" s="215" t="s">
        <v>394</v>
      </c>
      <c r="B23" s="215"/>
      <c r="C23" s="215"/>
      <c r="D23" s="215"/>
      <c r="E23" s="215"/>
      <c r="F23" s="215"/>
      <c r="G23" s="213" t="s">
        <v>556</v>
      </c>
      <c r="H23" s="213"/>
      <c r="I23" s="213"/>
      <c r="J23" s="213"/>
      <c r="K23" s="213"/>
      <c r="L23" s="213"/>
    </row>
    <row r="24" spans="1:12" ht="15.95" customHeight="1" x14ac:dyDescent="0.25">
      <c r="A24" s="225" t="s">
        <v>480</v>
      </c>
      <c r="B24" s="225"/>
      <c r="C24" s="225"/>
      <c r="D24" s="225"/>
      <c r="E24" s="225"/>
      <c r="F24" s="225"/>
      <c r="G24" s="224">
        <v>0</v>
      </c>
      <c r="H24" s="224"/>
      <c r="I24" s="224"/>
      <c r="J24" s="224"/>
      <c r="K24" s="224"/>
      <c r="L24" s="224"/>
    </row>
    <row r="25" spans="1:12" ht="15.95" customHeight="1" x14ac:dyDescent="0.25">
      <c r="A25" s="225" t="s">
        <v>481</v>
      </c>
      <c r="B25" s="225"/>
      <c r="C25" s="225"/>
      <c r="D25" s="225"/>
      <c r="E25" s="225"/>
      <c r="F25" s="225"/>
      <c r="G25" s="224">
        <v>0</v>
      </c>
      <c r="H25" s="224"/>
      <c r="I25" s="224"/>
      <c r="J25" s="224"/>
      <c r="K25" s="224"/>
      <c r="L25" s="224"/>
    </row>
    <row r="26" spans="1:12" ht="15.95" customHeight="1" x14ac:dyDescent="0.25">
      <c r="A26" s="225" t="s">
        <v>482</v>
      </c>
      <c r="B26" s="225"/>
      <c r="C26" s="225"/>
      <c r="D26" s="225"/>
      <c r="E26" s="225"/>
      <c r="F26" s="225"/>
      <c r="G26" s="224">
        <v>0</v>
      </c>
      <c r="H26" s="224"/>
      <c r="I26" s="224"/>
      <c r="J26" s="224"/>
      <c r="K26" s="224"/>
      <c r="L26" s="224"/>
    </row>
    <row r="27" spans="1:12" ht="15.95" customHeight="1" x14ac:dyDescent="0.25">
      <c r="A27" s="215" t="s">
        <v>483</v>
      </c>
      <c r="B27" s="215"/>
      <c r="C27" s="215"/>
      <c r="D27" s="215"/>
      <c r="E27" s="215"/>
      <c r="F27" s="215"/>
      <c r="G27" s="226">
        <v>16.585000000000001</v>
      </c>
      <c r="H27" s="226"/>
      <c r="I27" s="226"/>
      <c r="J27" s="226"/>
      <c r="K27" s="226"/>
      <c r="L27" s="226"/>
    </row>
    <row r="28" spans="1:12" ht="15.95" customHeight="1" x14ac:dyDescent="0.25">
      <c r="A28" s="225" t="s">
        <v>484</v>
      </c>
      <c r="B28" s="225"/>
      <c r="C28" s="225"/>
      <c r="D28" s="225"/>
      <c r="E28" s="225"/>
      <c r="F28" s="225"/>
      <c r="G28" s="224">
        <v>0</v>
      </c>
      <c r="H28" s="224"/>
      <c r="I28" s="224"/>
      <c r="J28" s="224"/>
      <c r="K28" s="224"/>
      <c r="L28" s="224"/>
    </row>
    <row r="29" spans="1:12" ht="15.95" customHeight="1" x14ac:dyDescent="0.25">
      <c r="A29" s="215" t="s">
        <v>395</v>
      </c>
      <c r="B29" s="215"/>
      <c r="C29" s="215"/>
      <c r="D29" s="215"/>
      <c r="E29" s="215"/>
      <c r="F29" s="215"/>
      <c r="G29" s="224">
        <v>2020</v>
      </c>
      <c r="H29" s="224"/>
      <c r="I29" s="224"/>
      <c r="J29" s="224"/>
      <c r="K29" s="224"/>
      <c r="L29" s="224"/>
    </row>
    <row r="30" spans="1:12" ht="15.95" customHeight="1" x14ac:dyDescent="0.25">
      <c r="A30" s="215" t="s">
        <v>396</v>
      </c>
      <c r="B30" s="215"/>
      <c r="C30" s="215"/>
      <c r="D30" s="215"/>
      <c r="E30" s="215"/>
      <c r="F30" s="215"/>
      <c r="G30" s="213" t="s">
        <v>607</v>
      </c>
      <c r="H30" s="213"/>
      <c r="I30" s="213"/>
      <c r="J30" s="213"/>
      <c r="K30" s="213"/>
      <c r="L30" s="213"/>
    </row>
    <row r="31" spans="1:12" ht="15.95" customHeight="1" x14ac:dyDescent="0.25">
      <c r="A31" s="215" t="s">
        <v>507</v>
      </c>
      <c r="B31" s="215"/>
      <c r="C31" s="215"/>
      <c r="D31" s="215"/>
      <c r="E31" s="215"/>
      <c r="F31" s="215"/>
      <c r="G31" s="217" t="str">
        <f>'6.2. Паспорт фин осв ввод '!D24</f>
        <v>33,88306854</v>
      </c>
      <c r="H31" s="217"/>
      <c r="I31" s="217"/>
      <c r="J31" s="217"/>
      <c r="K31" s="217"/>
      <c r="L31" s="217"/>
    </row>
    <row r="32" spans="1:12" ht="15.95" customHeight="1" x14ac:dyDescent="0.25">
      <c r="A32" s="215" t="s">
        <v>397</v>
      </c>
      <c r="B32" s="215"/>
      <c r="C32" s="215"/>
      <c r="D32" s="215"/>
      <c r="E32" s="215"/>
      <c r="F32" s="215"/>
      <c r="G32" s="213" t="s">
        <v>557</v>
      </c>
      <c r="H32" s="213"/>
      <c r="I32" s="213"/>
      <c r="J32" s="213"/>
      <c r="K32" s="213"/>
      <c r="L32" s="213"/>
    </row>
    <row r="33" spans="1:12" ht="15.95" customHeight="1" x14ac:dyDescent="0.25">
      <c r="A33" s="215" t="s">
        <v>398</v>
      </c>
      <c r="B33" s="215"/>
      <c r="C33" s="215"/>
      <c r="D33" s="215"/>
      <c r="E33" s="215"/>
      <c r="F33" s="215"/>
      <c r="G33" s="217">
        <f>G34</f>
        <v>25.450287610000004</v>
      </c>
      <c r="H33" s="217"/>
      <c r="I33" s="217"/>
      <c r="J33" s="217"/>
      <c r="K33" s="217"/>
      <c r="L33" s="217"/>
    </row>
    <row r="34" spans="1:12" ht="29.1" customHeight="1" x14ac:dyDescent="0.25">
      <c r="A34" s="214" t="s">
        <v>399</v>
      </c>
      <c r="B34" s="214"/>
      <c r="C34" s="214"/>
      <c r="D34" s="214"/>
      <c r="E34" s="214"/>
      <c r="F34" s="214"/>
      <c r="G34" s="217">
        <f>G37+G42+G47</f>
        <v>25.450287610000004</v>
      </c>
      <c r="H34" s="217"/>
      <c r="I34" s="217"/>
      <c r="J34" s="217"/>
      <c r="K34" s="217"/>
      <c r="L34" s="217"/>
    </row>
    <row r="35" spans="1:12" ht="15.95" customHeight="1" x14ac:dyDescent="0.25">
      <c r="A35" s="215" t="s">
        <v>400</v>
      </c>
      <c r="B35" s="215"/>
      <c r="C35" s="215"/>
      <c r="D35" s="215"/>
      <c r="E35" s="215"/>
      <c r="F35" s="215"/>
      <c r="G35" s="213"/>
      <c r="H35" s="213"/>
      <c r="I35" s="213"/>
      <c r="J35" s="213"/>
      <c r="K35" s="213"/>
      <c r="L35" s="213"/>
    </row>
    <row r="36" spans="1:12" ht="32.1" customHeight="1" x14ac:dyDescent="0.25">
      <c r="A36" s="214" t="s">
        <v>558</v>
      </c>
      <c r="B36" s="214"/>
      <c r="C36" s="214"/>
      <c r="D36" s="214"/>
      <c r="E36" s="214"/>
      <c r="F36" s="214"/>
      <c r="G36" s="216" t="s">
        <v>559</v>
      </c>
      <c r="H36" s="216"/>
      <c r="I36" s="216"/>
      <c r="J36" s="216"/>
      <c r="K36" s="216"/>
      <c r="L36" s="216"/>
    </row>
    <row r="37" spans="1:12" ht="15.95" customHeight="1" x14ac:dyDescent="0.25">
      <c r="A37" s="215" t="s">
        <v>509</v>
      </c>
      <c r="B37" s="215"/>
      <c r="C37" s="215"/>
      <c r="D37" s="215"/>
      <c r="E37" s="215"/>
      <c r="F37" s="215"/>
      <c r="G37" s="217">
        <v>1.5558620000000001</v>
      </c>
      <c r="H37" s="217"/>
      <c r="I37" s="217"/>
      <c r="J37" s="217"/>
      <c r="K37" s="217"/>
      <c r="L37" s="217"/>
    </row>
    <row r="38" spans="1:12" ht="15.95" customHeight="1" x14ac:dyDescent="0.25">
      <c r="A38" s="215" t="s">
        <v>453</v>
      </c>
      <c r="B38" s="215"/>
      <c r="C38" s="215"/>
      <c r="D38" s="215"/>
      <c r="E38" s="215"/>
      <c r="F38" s="215"/>
      <c r="G38" s="218">
        <f>G37/$G$31</f>
        <v>4.5918568389496879E-2</v>
      </c>
      <c r="H38" s="218"/>
      <c r="I38" s="218"/>
      <c r="J38" s="218"/>
      <c r="K38" s="218"/>
      <c r="L38" s="218"/>
    </row>
    <row r="39" spans="1:12" ht="15.95" customHeight="1" x14ac:dyDescent="0.25">
      <c r="A39" s="215" t="s">
        <v>454</v>
      </c>
      <c r="B39" s="215"/>
      <c r="C39" s="215"/>
      <c r="D39" s="215"/>
      <c r="E39" s="215"/>
      <c r="F39" s="215"/>
      <c r="G39" s="227">
        <f>G40</f>
        <v>1.5558620000000001</v>
      </c>
      <c r="H39" s="227"/>
      <c r="I39" s="227"/>
      <c r="J39" s="227"/>
      <c r="K39" s="227"/>
      <c r="L39" s="227"/>
    </row>
    <row r="40" spans="1:12" ht="15.95" customHeight="1" x14ac:dyDescent="0.25">
      <c r="A40" s="215" t="s">
        <v>455</v>
      </c>
      <c r="B40" s="215"/>
      <c r="C40" s="215"/>
      <c r="D40" s="215"/>
      <c r="E40" s="215"/>
      <c r="F40" s="215"/>
      <c r="G40" s="227">
        <v>1.5558620000000001</v>
      </c>
      <c r="H40" s="227"/>
      <c r="I40" s="227"/>
      <c r="J40" s="227"/>
      <c r="K40" s="227"/>
      <c r="L40" s="227"/>
    </row>
    <row r="41" spans="1:12" ht="32.1" customHeight="1" x14ac:dyDescent="0.25">
      <c r="A41" s="214" t="s">
        <v>558</v>
      </c>
      <c r="B41" s="214"/>
      <c r="C41" s="214"/>
      <c r="D41" s="214"/>
      <c r="E41" s="214"/>
      <c r="F41" s="214"/>
      <c r="G41" s="216" t="s">
        <v>560</v>
      </c>
      <c r="H41" s="216"/>
      <c r="I41" s="216"/>
      <c r="J41" s="216"/>
      <c r="K41" s="216"/>
      <c r="L41" s="216"/>
    </row>
    <row r="42" spans="1:12" ht="15.95" customHeight="1" x14ac:dyDescent="0.25">
      <c r="A42" s="215" t="s">
        <v>508</v>
      </c>
      <c r="B42" s="215"/>
      <c r="C42" s="215"/>
      <c r="D42" s="215"/>
      <c r="E42" s="215"/>
      <c r="F42" s="215"/>
      <c r="G42" s="217">
        <v>17.850000000000001</v>
      </c>
      <c r="H42" s="217"/>
      <c r="I42" s="217"/>
      <c r="J42" s="217"/>
      <c r="K42" s="217"/>
      <c r="L42" s="217"/>
    </row>
    <row r="43" spans="1:12" ht="15.95" customHeight="1" x14ac:dyDescent="0.25">
      <c r="A43" s="215" t="s">
        <v>453</v>
      </c>
      <c r="B43" s="215"/>
      <c r="C43" s="215"/>
      <c r="D43" s="215"/>
      <c r="E43" s="215"/>
      <c r="F43" s="215"/>
      <c r="G43" s="218">
        <f>G42/$G$31</f>
        <v>0.52681179034677839</v>
      </c>
      <c r="H43" s="218"/>
      <c r="I43" s="218"/>
      <c r="J43" s="218"/>
      <c r="K43" s="218"/>
      <c r="L43" s="218"/>
    </row>
    <row r="44" spans="1:12" ht="15.95" customHeight="1" x14ac:dyDescent="0.25">
      <c r="A44" s="215" t="s">
        <v>454</v>
      </c>
      <c r="B44" s="215"/>
      <c r="C44" s="215"/>
      <c r="D44" s="215"/>
      <c r="E44" s="215"/>
      <c r="F44" s="215"/>
      <c r="G44" s="228">
        <v>17.850000000000001</v>
      </c>
      <c r="H44" s="228"/>
      <c r="I44" s="228"/>
      <c r="J44" s="228"/>
      <c r="K44" s="228"/>
      <c r="L44" s="228"/>
    </row>
    <row r="45" spans="1:12" ht="15.95" customHeight="1" x14ac:dyDescent="0.25">
      <c r="A45" s="215" t="s">
        <v>455</v>
      </c>
      <c r="B45" s="215"/>
      <c r="C45" s="215"/>
      <c r="D45" s="215"/>
      <c r="E45" s="215"/>
      <c r="F45" s="215"/>
      <c r="G45" s="226">
        <v>14.875</v>
      </c>
      <c r="H45" s="226"/>
      <c r="I45" s="226"/>
      <c r="J45" s="226"/>
      <c r="K45" s="226"/>
      <c r="L45" s="226"/>
    </row>
    <row r="46" spans="1:12" ht="32.1" customHeight="1" x14ac:dyDescent="0.25">
      <c r="A46" s="214" t="s">
        <v>561</v>
      </c>
      <c r="B46" s="214"/>
      <c r="C46" s="214"/>
      <c r="D46" s="214"/>
      <c r="E46" s="214"/>
      <c r="F46" s="214"/>
      <c r="G46" s="216" t="s">
        <v>562</v>
      </c>
      <c r="H46" s="216"/>
      <c r="I46" s="216"/>
      <c r="J46" s="216"/>
      <c r="K46" s="216"/>
      <c r="L46" s="216"/>
    </row>
    <row r="47" spans="1:12" ht="15.95" customHeight="1" x14ac:dyDescent="0.25">
      <c r="A47" s="215" t="s">
        <v>508</v>
      </c>
      <c r="B47" s="215"/>
      <c r="C47" s="215"/>
      <c r="D47" s="215"/>
      <c r="E47" s="215"/>
      <c r="F47" s="215"/>
      <c r="G47" s="217">
        <f>G49</f>
        <v>6.0444256100000002</v>
      </c>
      <c r="H47" s="217"/>
      <c r="I47" s="217"/>
      <c r="J47" s="217"/>
      <c r="K47" s="217"/>
      <c r="L47" s="217"/>
    </row>
    <row r="48" spans="1:12" ht="15.95" customHeight="1" x14ac:dyDescent="0.25">
      <c r="A48" s="215" t="s">
        <v>453</v>
      </c>
      <c r="B48" s="215"/>
      <c r="C48" s="215"/>
      <c r="D48" s="215"/>
      <c r="E48" s="215"/>
      <c r="F48" s="215"/>
      <c r="G48" s="218">
        <f>G47/$G$31</f>
        <v>0.1783907382197209</v>
      </c>
      <c r="H48" s="218"/>
      <c r="I48" s="218"/>
      <c r="J48" s="218"/>
      <c r="K48" s="218"/>
      <c r="L48" s="218"/>
    </row>
    <row r="49" spans="1:12" ht="15.95" customHeight="1" x14ac:dyDescent="0.25">
      <c r="A49" s="215" t="s">
        <v>454</v>
      </c>
      <c r="B49" s="215"/>
      <c r="C49" s="215"/>
      <c r="D49" s="215"/>
      <c r="E49" s="215"/>
      <c r="F49" s="215"/>
      <c r="G49" s="217">
        <v>6.0444256100000002</v>
      </c>
      <c r="H49" s="217"/>
      <c r="I49" s="217"/>
      <c r="J49" s="217"/>
      <c r="K49" s="217"/>
      <c r="L49" s="217"/>
    </row>
    <row r="50" spans="1:12" ht="15.95" customHeight="1" x14ac:dyDescent="0.25">
      <c r="A50" s="215" t="s">
        <v>455</v>
      </c>
      <c r="B50" s="215"/>
      <c r="C50" s="215"/>
      <c r="D50" s="215"/>
      <c r="E50" s="215"/>
      <c r="F50" s="215"/>
      <c r="G50" s="217">
        <v>5.0370213399999999</v>
      </c>
      <c r="H50" s="217"/>
      <c r="I50" s="217"/>
      <c r="J50" s="217"/>
      <c r="K50" s="217"/>
      <c r="L50" s="217"/>
    </row>
    <row r="51" spans="1:12" ht="15.95" customHeight="1" x14ac:dyDescent="0.25">
      <c r="A51" s="214" t="s">
        <v>563</v>
      </c>
      <c r="B51" s="214"/>
      <c r="C51" s="214"/>
      <c r="D51" s="214"/>
      <c r="E51" s="214"/>
      <c r="F51" s="214"/>
      <c r="G51" s="216" t="s">
        <v>564</v>
      </c>
      <c r="H51" s="216"/>
      <c r="I51" s="216"/>
      <c r="J51" s="216"/>
      <c r="K51" s="216"/>
      <c r="L51" s="216"/>
    </row>
    <row r="52" spans="1:12" ht="15.95" customHeight="1" x14ac:dyDescent="0.25">
      <c r="A52" s="215" t="s">
        <v>565</v>
      </c>
      <c r="B52" s="215"/>
      <c r="C52" s="215"/>
      <c r="D52" s="215"/>
      <c r="E52" s="215"/>
      <c r="F52" s="215"/>
      <c r="G52" s="213" t="s">
        <v>37</v>
      </c>
      <c r="H52" s="213"/>
      <c r="I52" s="213"/>
      <c r="J52" s="213"/>
      <c r="K52" s="213"/>
      <c r="L52" s="213"/>
    </row>
    <row r="53" spans="1:12" ht="15.95" customHeight="1" x14ac:dyDescent="0.25">
      <c r="A53" s="215" t="s">
        <v>453</v>
      </c>
      <c r="B53" s="215"/>
      <c r="C53" s="215"/>
      <c r="D53" s="215"/>
      <c r="E53" s="215"/>
      <c r="F53" s="215"/>
      <c r="G53" s="213" t="s">
        <v>37</v>
      </c>
      <c r="H53" s="213"/>
      <c r="I53" s="213"/>
      <c r="J53" s="213"/>
      <c r="K53" s="213"/>
      <c r="L53" s="213"/>
    </row>
    <row r="54" spans="1:12" ht="15.95" customHeight="1" x14ac:dyDescent="0.25">
      <c r="A54" s="215" t="s">
        <v>454</v>
      </c>
      <c r="B54" s="215"/>
      <c r="C54" s="215"/>
      <c r="D54" s="215"/>
      <c r="E54" s="215"/>
      <c r="F54" s="215"/>
      <c r="G54" s="217">
        <v>7.0886626499999998</v>
      </c>
      <c r="H54" s="217"/>
      <c r="I54" s="217"/>
      <c r="J54" s="217"/>
      <c r="K54" s="217"/>
      <c r="L54" s="217"/>
    </row>
    <row r="55" spans="1:12" ht="15.95" customHeight="1" x14ac:dyDescent="0.25">
      <c r="A55" s="215" t="s">
        <v>455</v>
      </c>
      <c r="B55" s="215"/>
      <c r="C55" s="215"/>
      <c r="D55" s="215"/>
      <c r="E55" s="215"/>
      <c r="F55" s="215"/>
      <c r="G55" s="217">
        <v>7.0886626499999998</v>
      </c>
      <c r="H55" s="217"/>
      <c r="I55" s="217"/>
      <c r="J55" s="217"/>
      <c r="K55" s="217"/>
      <c r="L55" s="217"/>
    </row>
    <row r="56" spans="1:12" ht="15.95" customHeight="1" x14ac:dyDescent="0.25">
      <c r="A56" s="214" t="s">
        <v>563</v>
      </c>
      <c r="B56" s="214"/>
      <c r="C56" s="214"/>
      <c r="D56" s="214"/>
      <c r="E56" s="214"/>
      <c r="F56" s="214"/>
      <c r="G56" s="216" t="s">
        <v>566</v>
      </c>
      <c r="H56" s="216"/>
      <c r="I56" s="216"/>
      <c r="J56" s="216"/>
      <c r="K56" s="216"/>
      <c r="L56" s="216"/>
    </row>
    <row r="57" spans="1:12" ht="15.95" customHeight="1" x14ac:dyDescent="0.25">
      <c r="A57" s="215" t="s">
        <v>565</v>
      </c>
      <c r="B57" s="215"/>
      <c r="C57" s="215"/>
      <c r="D57" s="215"/>
      <c r="E57" s="215"/>
      <c r="F57" s="215"/>
      <c r="G57" s="213" t="s">
        <v>37</v>
      </c>
      <c r="H57" s="213"/>
      <c r="I57" s="213"/>
      <c r="J57" s="213"/>
      <c r="K57" s="213"/>
      <c r="L57" s="213"/>
    </row>
    <row r="58" spans="1:12" ht="15.95" customHeight="1" x14ac:dyDescent="0.25">
      <c r="A58" s="215" t="s">
        <v>453</v>
      </c>
      <c r="B58" s="215"/>
      <c r="C58" s="215"/>
      <c r="D58" s="215"/>
      <c r="E58" s="215"/>
      <c r="F58" s="215"/>
      <c r="G58" s="213" t="s">
        <v>37</v>
      </c>
      <c r="H58" s="213"/>
      <c r="I58" s="213"/>
      <c r="J58" s="213"/>
      <c r="K58" s="213"/>
      <c r="L58" s="213"/>
    </row>
    <row r="59" spans="1:12" ht="15.95" customHeight="1" x14ac:dyDescent="0.25">
      <c r="A59" s="215" t="s">
        <v>454</v>
      </c>
      <c r="B59" s="215"/>
      <c r="C59" s="215"/>
      <c r="D59" s="215"/>
      <c r="E59" s="215"/>
      <c r="F59" s="215"/>
      <c r="G59" s="217">
        <v>1.3076549900000001</v>
      </c>
      <c r="H59" s="217"/>
      <c r="I59" s="217"/>
      <c r="J59" s="217"/>
      <c r="K59" s="217"/>
      <c r="L59" s="217"/>
    </row>
    <row r="60" spans="1:12" ht="15.95" customHeight="1" x14ac:dyDescent="0.25">
      <c r="A60" s="215" t="s">
        <v>455</v>
      </c>
      <c r="B60" s="215"/>
      <c r="C60" s="215"/>
      <c r="D60" s="215"/>
      <c r="E60" s="215"/>
      <c r="F60" s="215"/>
      <c r="G60" s="217">
        <v>1.3076549900000001</v>
      </c>
      <c r="H60" s="217"/>
      <c r="I60" s="217"/>
      <c r="J60" s="217"/>
      <c r="K60" s="217"/>
      <c r="L60" s="217"/>
    </row>
    <row r="61" spans="1:12" ht="32.1" customHeight="1" x14ac:dyDescent="0.25">
      <c r="A61" s="214" t="s">
        <v>563</v>
      </c>
      <c r="B61" s="214"/>
      <c r="C61" s="214"/>
      <c r="D61" s="214"/>
      <c r="E61" s="214"/>
      <c r="F61" s="214"/>
      <c r="G61" s="216" t="s">
        <v>567</v>
      </c>
      <c r="H61" s="216"/>
      <c r="I61" s="216"/>
      <c r="J61" s="216"/>
      <c r="K61" s="216"/>
      <c r="L61" s="216"/>
    </row>
    <row r="62" spans="1:12" ht="15.95" customHeight="1" x14ac:dyDescent="0.25">
      <c r="A62" s="215" t="s">
        <v>565</v>
      </c>
      <c r="B62" s="215"/>
      <c r="C62" s="215"/>
      <c r="D62" s="215"/>
      <c r="E62" s="215"/>
      <c r="F62" s="215"/>
      <c r="G62" s="213" t="s">
        <v>37</v>
      </c>
      <c r="H62" s="213"/>
      <c r="I62" s="213"/>
      <c r="J62" s="213"/>
      <c r="K62" s="213"/>
      <c r="L62" s="213"/>
    </row>
    <row r="63" spans="1:12" ht="15.95" customHeight="1" x14ac:dyDescent="0.25">
      <c r="A63" s="215" t="s">
        <v>453</v>
      </c>
      <c r="B63" s="215"/>
      <c r="C63" s="215"/>
      <c r="D63" s="215"/>
      <c r="E63" s="215"/>
      <c r="F63" s="215"/>
      <c r="G63" s="213" t="s">
        <v>37</v>
      </c>
      <c r="H63" s="213"/>
      <c r="I63" s="213"/>
      <c r="J63" s="213"/>
      <c r="K63" s="213"/>
      <c r="L63" s="213"/>
    </row>
    <row r="64" spans="1:12" ht="15.95" customHeight="1" x14ac:dyDescent="0.25">
      <c r="A64" s="215" t="s">
        <v>454</v>
      </c>
      <c r="B64" s="215"/>
      <c r="C64" s="215"/>
      <c r="D64" s="215"/>
      <c r="E64" s="215"/>
      <c r="F64" s="215"/>
      <c r="G64" s="217">
        <v>0</v>
      </c>
      <c r="H64" s="217"/>
      <c r="I64" s="217"/>
      <c r="J64" s="217"/>
      <c r="K64" s="217"/>
      <c r="L64" s="217"/>
    </row>
    <row r="65" spans="1:22" ht="15.95" customHeight="1" x14ac:dyDescent="0.25">
      <c r="A65" s="215" t="s">
        <v>455</v>
      </c>
      <c r="B65" s="215"/>
      <c r="C65" s="215"/>
      <c r="D65" s="215"/>
      <c r="E65" s="215"/>
      <c r="F65" s="215"/>
      <c r="G65" s="217">
        <v>0</v>
      </c>
      <c r="H65" s="217"/>
      <c r="I65" s="217"/>
      <c r="J65" s="217"/>
      <c r="K65" s="217"/>
      <c r="L65" s="217"/>
    </row>
    <row r="66" spans="1:22" ht="15.95" customHeight="1" x14ac:dyDescent="0.25">
      <c r="A66" s="214" t="s">
        <v>563</v>
      </c>
      <c r="B66" s="214"/>
      <c r="C66" s="214"/>
      <c r="D66" s="214"/>
      <c r="E66" s="214"/>
      <c r="F66" s="214"/>
      <c r="G66" s="216" t="s">
        <v>568</v>
      </c>
      <c r="H66" s="216"/>
      <c r="I66" s="216"/>
      <c r="J66" s="216"/>
      <c r="K66" s="216"/>
      <c r="L66" s="216"/>
    </row>
    <row r="67" spans="1:22" ht="15.95" customHeight="1" x14ac:dyDescent="0.25">
      <c r="A67" s="215" t="s">
        <v>565</v>
      </c>
      <c r="B67" s="215"/>
      <c r="C67" s="215"/>
      <c r="D67" s="215"/>
      <c r="E67" s="215"/>
      <c r="F67" s="215"/>
      <c r="G67" s="213" t="s">
        <v>37</v>
      </c>
      <c r="H67" s="213"/>
      <c r="I67" s="213"/>
      <c r="J67" s="213"/>
      <c r="K67" s="213"/>
      <c r="L67" s="213"/>
    </row>
    <row r="68" spans="1:22" ht="15.95" customHeight="1" x14ac:dyDescent="0.25">
      <c r="A68" s="215" t="s">
        <v>453</v>
      </c>
      <c r="B68" s="215"/>
      <c r="C68" s="215"/>
      <c r="D68" s="215"/>
      <c r="E68" s="215"/>
      <c r="F68" s="215"/>
      <c r="G68" s="213" t="s">
        <v>37</v>
      </c>
      <c r="H68" s="213"/>
      <c r="I68" s="213"/>
      <c r="J68" s="213"/>
      <c r="K68" s="213"/>
      <c r="L68" s="213"/>
    </row>
    <row r="69" spans="1:22" ht="15.95" customHeight="1" x14ac:dyDescent="0.25">
      <c r="A69" s="215" t="s">
        <v>454</v>
      </c>
      <c r="B69" s="215"/>
      <c r="C69" s="215"/>
      <c r="D69" s="215"/>
      <c r="E69" s="215"/>
      <c r="F69" s="215"/>
      <c r="G69" s="217">
        <v>3.6463290000000002E-2</v>
      </c>
      <c r="H69" s="217"/>
      <c r="I69" s="217"/>
      <c r="J69" s="217"/>
      <c r="K69" s="217"/>
      <c r="L69" s="217"/>
    </row>
    <row r="70" spans="1:22" ht="15.95" customHeight="1" x14ac:dyDescent="0.25">
      <c r="A70" s="215" t="s">
        <v>455</v>
      </c>
      <c r="B70" s="215"/>
      <c r="C70" s="215"/>
      <c r="D70" s="215"/>
      <c r="E70" s="215"/>
      <c r="F70" s="215"/>
      <c r="G70" s="217">
        <v>3.0386079999999999E-2</v>
      </c>
      <c r="H70" s="217"/>
      <c r="I70" s="217"/>
      <c r="J70" s="217"/>
      <c r="K70" s="217"/>
      <c r="L70" s="217"/>
    </row>
    <row r="71" spans="1:22" ht="29.1" customHeight="1" x14ac:dyDescent="0.25">
      <c r="A71" s="214" t="s">
        <v>401</v>
      </c>
      <c r="B71" s="214"/>
      <c r="C71" s="214"/>
      <c r="D71" s="214"/>
      <c r="E71" s="214"/>
      <c r="F71" s="214"/>
      <c r="G71" s="229">
        <v>100</v>
      </c>
      <c r="H71" s="229"/>
      <c r="I71" s="229"/>
      <c r="J71" s="229"/>
      <c r="K71" s="229"/>
      <c r="L71" s="229"/>
    </row>
    <row r="72" spans="1:22" ht="15.95" customHeight="1" x14ac:dyDescent="0.25">
      <c r="A72" s="215" t="s">
        <v>400</v>
      </c>
      <c r="B72" s="215"/>
      <c r="C72" s="215"/>
      <c r="D72" s="215"/>
      <c r="E72" s="215"/>
      <c r="F72" s="215"/>
      <c r="G72" s="213"/>
      <c r="H72" s="213"/>
      <c r="I72" s="213"/>
      <c r="J72" s="213"/>
      <c r="K72" s="213"/>
      <c r="L72" s="213"/>
    </row>
    <row r="73" spans="1:22" ht="15.95" customHeight="1" x14ac:dyDescent="0.25">
      <c r="A73" s="215" t="s">
        <v>569</v>
      </c>
      <c r="B73" s="215"/>
      <c r="C73" s="215"/>
      <c r="D73" s="215"/>
      <c r="E73" s="215"/>
      <c r="F73" s="215"/>
      <c r="G73" s="230">
        <v>69.290000000000006</v>
      </c>
      <c r="H73" s="230"/>
      <c r="I73" s="230"/>
      <c r="J73" s="230"/>
      <c r="K73" s="230"/>
      <c r="L73" s="230"/>
    </row>
    <row r="74" spans="1:22" ht="15.95" customHeight="1" x14ac:dyDescent="0.25">
      <c r="A74" s="215" t="s">
        <v>570</v>
      </c>
      <c r="B74" s="215"/>
      <c r="C74" s="215"/>
      <c r="D74" s="215"/>
      <c r="E74" s="215"/>
      <c r="F74" s="215"/>
      <c r="G74" s="230">
        <v>23.46</v>
      </c>
      <c r="H74" s="230"/>
      <c r="I74" s="230"/>
      <c r="J74" s="230"/>
      <c r="K74" s="230"/>
      <c r="L74" s="230"/>
    </row>
    <row r="75" spans="1:22" ht="15.95" customHeight="1" x14ac:dyDescent="0.25">
      <c r="A75" s="215" t="s">
        <v>571</v>
      </c>
      <c r="B75" s="215"/>
      <c r="C75" s="215"/>
      <c r="D75" s="215"/>
      <c r="E75" s="215"/>
      <c r="F75" s="215"/>
      <c r="G75" s="230">
        <v>7.25</v>
      </c>
      <c r="H75" s="230"/>
      <c r="I75" s="230"/>
      <c r="J75" s="230"/>
      <c r="K75" s="230"/>
      <c r="L75" s="230"/>
    </row>
    <row r="76" spans="1:22" ht="15.95" customHeight="1" x14ac:dyDescent="0.25">
      <c r="A76" s="214" t="s">
        <v>402</v>
      </c>
      <c r="B76" s="214"/>
      <c r="C76" s="214"/>
      <c r="D76" s="214"/>
      <c r="E76" s="214"/>
      <c r="F76" s="214"/>
      <c r="G76" s="218">
        <f>G77/'6.2. Паспорт фин осв ввод '!D24</f>
        <v>1</v>
      </c>
      <c r="H76" s="218"/>
      <c r="I76" s="218"/>
      <c r="J76" s="218"/>
      <c r="K76" s="218"/>
      <c r="L76" s="218"/>
    </row>
    <row r="77" spans="1:22" ht="15.95" customHeight="1" x14ac:dyDescent="0.25">
      <c r="A77" s="214" t="s">
        <v>403</v>
      </c>
      <c r="B77" s="214"/>
      <c r="C77" s="214"/>
      <c r="D77" s="214"/>
      <c r="E77" s="214"/>
      <c r="F77" s="214"/>
      <c r="G77" s="217">
        <v>33.883068539999996</v>
      </c>
      <c r="H77" s="217"/>
      <c r="I77" s="217"/>
      <c r="J77" s="217"/>
      <c r="K77" s="217"/>
      <c r="L77" s="217"/>
      <c r="M77" s="123"/>
      <c r="N77" s="123"/>
      <c r="T77" s="125">
        <f>G47+G42+G37</f>
        <v>25.450287610000004</v>
      </c>
      <c r="U77" s="126" t="s">
        <v>601</v>
      </c>
      <c r="V77" s="127">
        <f>T77+G69+G64+G59+G54-G77</f>
        <v>0</v>
      </c>
    </row>
    <row r="78" spans="1:22" ht="15.95" customHeight="1" x14ac:dyDescent="0.25">
      <c r="A78" s="214" t="s">
        <v>404</v>
      </c>
      <c r="B78" s="214"/>
      <c r="C78" s="214"/>
      <c r="D78" s="214"/>
      <c r="E78" s="214"/>
      <c r="F78" s="214"/>
      <c r="G78" s="218">
        <f>G79/'6.2. Паспорт фин осв ввод '!D30</f>
        <v>1</v>
      </c>
      <c r="H78" s="218"/>
      <c r="I78" s="218"/>
      <c r="J78" s="218"/>
      <c r="K78" s="218"/>
      <c r="L78" s="218"/>
      <c r="N78" s="123"/>
      <c r="T78" s="125">
        <f>G49+G54+G59+G64+G69+G44+G39</f>
        <v>33.883068540000004</v>
      </c>
      <c r="U78" s="128" t="s">
        <v>602</v>
      </c>
      <c r="V78" s="127">
        <f>T78-G77</f>
        <v>0</v>
      </c>
    </row>
    <row r="79" spans="1:22" ht="15.95" customHeight="1" x14ac:dyDescent="0.25">
      <c r="A79" s="214" t="s">
        <v>405</v>
      </c>
      <c r="B79" s="214"/>
      <c r="C79" s="214"/>
      <c r="D79" s="214"/>
      <c r="E79" s="214"/>
      <c r="F79" s="214"/>
      <c r="G79" s="217">
        <v>29.894587059999999</v>
      </c>
      <c r="H79" s="217"/>
      <c r="I79" s="217"/>
      <c r="J79" s="217"/>
      <c r="K79" s="217"/>
      <c r="L79" s="217"/>
      <c r="M79" s="124"/>
      <c r="N79" s="123"/>
      <c r="T79" s="125">
        <f>G50+G55+G60+G65+G70+G45+G40</f>
        <v>29.894587059999999</v>
      </c>
      <c r="U79" s="126" t="s">
        <v>603</v>
      </c>
      <c r="V79" s="129">
        <f>T79-G79</f>
        <v>0</v>
      </c>
    </row>
    <row r="80" spans="1:22" ht="15.95" customHeight="1" x14ac:dyDescent="0.25">
      <c r="A80" s="214" t="s">
        <v>406</v>
      </c>
      <c r="B80" s="214"/>
      <c r="C80" s="214"/>
      <c r="D80" s="214"/>
      <c r="E80" s="214"/>
      <c r="F80" s="214"/>
      <c r="G80" s="213"/>
      <c r="H80" s="213"/>
      <c r="I80" s="213"/>
      <c r="J80" s="213"/>
      <c r="K80" s="213"/>
      <c r="L80" s="213"/>
    </row>
    <row r="81" spans="1:13" ht="15.95" customHeight="1" x14ac:dyDescent="0.25">
      <c r="A81" s="203" t="s">
        <v>407</v>
      </c>
      <c r="B81" s="203"/>
      <c r="C81" s="203"/>
      <c r="D81" s="203"/>
      <c r="E81" s="203"/>
      <c r="F81" s="203"/>
      <c r="G81" s="213" t="s">
        <v>479</v>
      </c>
      <c r="H81" s="213"/>
      <c r="I81" s="213"/>
      <c r="J81" s="213"/>
      <c r="K81" s="213"/>
      <c r="L81" s="213"/>
      <c r="M81" s="124"/>
    </row>
    <row r="82" spans="1:13" ht="32.1" customHeight="1" x14ac:dyDescent="0.25">
      <c r="A82" s="211" t="s">
        <v>408</v>
      </c>
      <c r="B82" s="211"/>
      <c r="C82" s="211"/>
      <c r="D82" s="211"/>
      <c r="E82" s="211"/>
      <c r="F82" s="211"/>
      <c r="G82" s="213" t="s">
        <v>572</v>
      </c>
      <c r="H82" s="213"/>
      <c r="I82" s="213"/>
      <c r="J82" s="213"/>
      <c r="K82" s="213"/>
      <c r="L82" s="213"/>
      <c r="M82" s="123"/>
    </row>
    <row r="83" spans="1:13" ht="15.95" customHeight="1" x14ac:dyDescent="0.25">
      <c r="A83" s="211" t="s">
        <v>409</v>
      </c>
      <c r="B83" s="211"/>
      <c r="C83" s="211"/>
      <c r="D83" s="211"/>
      <c r="E83" s="211"/>
      <c r="F83" s="211"/>
      <c r="G83" s="213" t="s">
        <v>37</v>
      </c>
      <c r="H83" s="213"/>
      <c r="I83" s="213"/>
      <c r="J83" s="213"/>
      <c r="K83" s="213"/>
      <c r="L83" s="213"/>
    </row>
    <row r="84" spans="1:13" ht="32.1" customHeight="1" x14ac:dyDescent="0.25">
      <c r="A84" s="211" t="s">
        <v>410</v>
      </c>
      <c r="B84" s="211"/>
      <c r="C84" s="211"/>
      <c r="D84" s="211"/>
      <c r="E84" s="211"/>
      <c r="F84" s="211"/>
      <c r="G84" s="213" t="s">
        <v>573</v>
      </c>
      <c r="H84" s="213"/>
      <c r="I84" s="213"/>
      <c r="J84" s="213"/>
      <c r="K84" s="213"/>
      <c r="L84" s="213"/>
    </row>
    <row r="85" spans="1:13" ht="32.1" customHeight="1" x14ac:dyDescent="0.25">
      <c r="A85" s="212" t="s">
        <v>411</v>
      </c>
      <c r="B85" s="212"/>
      <c r="C85" s="212"/>
      <c r="D85" s="212"/>
      <c r="E85" s="212"/>
      <c r="F85" s="212"/>
      <c r="G85" s="213" t="s">
        <v>574</v>
      </c>
      <c r="H85" s="213"/>
      <c r="I85" s="213"/>
      <c r="J85" s="213"/>
      <c r="K85" s="213"/>
      <c r="L85" s="213"/>
    </row>
    <row r="86" spans="1:13" ht="29.1" customHeight="1" x14ac:dyDescent="0.25">
      <c r="A86" s="215" t="s">
        <v>412</v>
      </c>
      <c r="B86" s="215"/>
      <c r="C86" s="215"/>
      <c r="D86" s="215"/>
      <c r="E86" s="215"/>
      <c r="F86" s="215"/>
      <c r="G86" s="213" t="s">
        <v>37</v>
      </c>
      <c r="H86" s="213"/>
      <c r="I86" s="213"/>
      <c r="J86" s="213"/>
      <c r="K86" s="213"/>
      <c r="L86" s="213"/>
    </row>
    <row r="87" spans="1:13" ht="29.1" customHeight="1" x14ac:dyDescent="0.25">
      <c r="A87" s="214" t="s">
        <v>413</v>
      </c>
      <c r="B87" s="214"/>
      <c r="C87" s="214"/>
      <c r="D87" s="214"/>
      <c r="E87" s="214"/>
      <c r="F87" s="214"/>
      <c r="G87" s="213" t="s">
        <v>37</v>
      </c>
      <c r="H87" s="213"/>
      <c r="I87" s="213"/>
      <c r="J87" s="213"/>
      <c r="K87" s="213"/>
      <c r="L87" s="213"/>
    </row>
    <row r="88" spans="1:13" ht="15.95" customHeight="1" x14ac:dyDescent="0.25">
      <c r="A88" s="215" t="s">
        <v>400</v>
      </c>
      <c r="B88" s="215"/>
      <c r="C88" s="215"/>
      <c r="D88" s="215"/>
      <c r="E88" s="215"/>
      <c r="F88" s="215"/>
      <c r="G88" s="213"/>
      <c r="H88" s="213"/>
      <c r="I88" s="213"/>
      <c r="J88" s="213"/>
      <c r="K88" s="213"/>
      <c r="L88" s="213"/>
    </row>
    <row r="89" spans="1:13" ht="15.95" customHeight="1" x14ac:dyDescent="0.25">
      <c r="A89" s="215" t="s">
        <v>575</v>
      </c>
      <c r="B89" s="215"/>
      <c r="C89" s="215"/>
      <c r="D89" s="215"/>
      <c r="E89" s="215"/>
      <c r="F89" s="215"/>
      <c r="G89" s="213" t="s">
        <v>37</v>
      </c>
      <c r="H89" s="213"/>
      <c r="I89" s="213"/>
      <c r="J89" s="213"/>
      <c r="K89" s="213"/>
      <c r="L89" s="213"/>
    </row>
    <row r="90" spans="1:13" ht="15.95" customHeight="1" x14ac:dyDescent="0.25">
      <c r="A90" s="215" t="s">
        <v>576</v>
      </c>
      <c r="B90" s="215"/>
      <c r="C90" s="215"/>
      <c r="D90" s="215"/>
      <c r="E90" s="215"/>
      <c r="F90" s="215"/>
      <c r="G90" s="213" t="s">
        <v>37</v>
      </c>
      <c r="H90" s="213"/>
      <c r="I90" s="213"/>
      <c r="J90" s="213"/>
      <c r="K90" s="213"/>
      <c r="L90" s="213"/>
    </row>
    <row r="91" spans="1:13" ht="15.95" customHeight="1" x14ac:dyDescent="0.25">
      <c r="A91" s="214" t="s">
        <v>414</v>
      </c>
      <c r="B91" s="214"/>
      <c r="C91" s="214"/>
      <c r="D91" s="214"/>
      <c r="E91" s="214"/>
      <c r="F91" s="214"/>
      <c r="G91" s="213" t="s">
        <v>37</v>
      </c>
      <c r="H91" s="213"/>
      <c r="I91" s="213"/>
      <c r="J91" s="213"/>
      <c r="K91" s="213"/>
      <c r="L91" s="213"/>
    </row>
    <row r="92" spans="1:13" ht="15.95" customHeight="1" x14ac:dyDescent="0.25">
      <c r="A92" s="214" t="s">
        <v>415</v>
      </c>
      <c r="B92" s="214"/>
      <c r="C92" s="214"/>
      <c r="D92" s="214"/>
      <c r="E92" s="214"/>
      <c r="F92" s="214"/>
      <c r="G92" s="213" t="s">
        <v>37</v>
      </c>
      <c r="H92" s="213"/>
      <c r="I92" s="213"/>
      <c r="J92" s="213"/>
      <c r="K92" s="213"/>
      <c r="L92" s="213"/>
    </row>
    <row r="93" spans="1:13" ht="15.95" customHeight="1" x14ac:dyDescent="0.25">
      <c r="A93" s="203" t="s">
        <v>577</v>
      </c>
      <c r="B93" s="203"/>
      <c r="C93" s="203"/>
      <c r="D93" s="203"/>
      <c r="E93" s="203"/>
      <c r="F93" s="203"/>
      <c r="G93" s="213" t="s">
        <v>37</v>
      </c>
      <c r="H93" s="213"/>
      <c r="I93" s="213"/>
      <c r="J93" s="213"/>
      <c r="K93" s="213"/>
      <c r="L93" s="213"/>
    </row>
    <row r="94" spans="1:13" ht="15.95" customHeight="1" x14ac:dyDescent="0.25">
      <c r="A94" s="211" t="s">
        <v>578</v>
      </c>
      <c r="B94" s="211"/>
      <c r="C94" s="211"/>
      <c r="D94" s="211"/>
      <c r="E94" s="211"/>
      <c r="F94" s="211"/>
      <c r="G94" s="213" t="s">
        <v>37</v>
      </c>
      <c r="H94" s="213"/>
      <c r="I94" s="213"/>
      <c r="J94" s="213"/>
      <c r="K94" s="213"/>
      <c r="L94" s="213"/>
    </row>
    <row r="95" spans="1:13" ht="15.95" customHeight="1" x14ac:dyDescent="0.25">
      <c r="A95" s="212" t="s">
        <v>579</v>
      </c>
      <c r="B95" s="212"/>
      <c r="C95" s="212"/>
      <c r="D95" s="212"/>
      <c r="E95" s="212"/>
      <c r="F95" s="212"/>
      <c r="G95" s="213" t="s">
        <v>37</v>
      </c>
      <c r="H95" s="213"/>
      <c r="I95" s="213"/>
      <c r="J95" s="213"/>
      <c r="K95" s="213"/>
      <c r="L95" s="213"/>
    </row>
    <row r="96" spans="1:13" ht="29.1" customHeight="1" x14ac:dyDescent="0.25">
      <c r="A96" s="214" t="s">
        <v>416</v>
      </c>
      <c r="B96" s="214"/>
      <c r="C96" s="214"/>
      <c r="D96" s="214"/>
      <c r="E96" s="214"/>
      <c r="F96" s="214"/>
      <c r="G96" s="213" t="s">
        <v>701</v>
      </c>
      <c r="H96" s="213"/>
      <c r="I96" s="213"/>
      <c r="J96" s="213"/>
      <c r="K96" s="213"/>
      <c r="L96" s="213"/>
    </row>
    <row r="97" spans="1:12" ht="29.1" customHeight="1" x14ac:dyDescent="0.25">
      <c r="A97" s="214" t="s">
        <v>417</v>
      </c>
      <c r="B97" s="214"/>
      <c r="C97" s="214"/>
      <c r="D97" s="214"/>
      <c r="E97" s="214"/>
      <c r="F97" s="214"/>
      <c r="G97" s="213"/>
      <c r="H97" s="213"/>
      <c r="I97" s="213"/>
      <c r="J97" s="213"/>
      <c r="K97" s="213"/>
      <c r="L97" s="213"/>
    </row>
    <row r="98" spans="1:12" ht="15" customHeight="1" x14ac:dyDescent="0.25">
      <c r="A98" s="203" t="s">
        <v>580</v>
      </c>
      <c r="B98" s="203"/>
      <c r="C98" s="203"/>
      <c r="D98" s="203"/>
      <c r="E98" s="203"/>
      <c r="F98" s="203"/>
      <c r="G98" s="204" t="s">
        <v>30</v>
      </c>
      <c r="H98" s="204"/>
      <c r="I98" s="204"/>
      <c r="J98" s="204"/>
      <c r="K98" s="204"/>
      <c r="L98" s="204"/>
    </row>
    <row r="99" spans="1:12" ht="15" customHeight="1" x14ac:dyDescent="0.25">
      <c r="A99" s="211" t="s">
        <v>581</v>
      </c>
      <c r="B99" s="211"/>
      <c r="C99" s="211"/>
      <c r="D99" s="211"/>
      <c r="E99" s="211"/>
      <c r="F99" s="211"/>
      <c r="G99" s="205"/>
      <c r="H99" s="206"/>
      <c r="I99" s="206"/>
      <c r="J99" s="206"/>
      <c r="K99" s="206"/>
      <c r="L99" s="207"/>
    </row>
    <row r="100" spans="1:12" ht="15" customHeight="1" x14ac:dyDescent="0.25">
      <c r="A100" s="211" t="s">
        <v>582</v>
      </c>
      <c r="B100" s="211"/>
      <c r="C100" s="211"/>
      <c r="D100" s="211"/>
      <c r="E100" s="211"/>
      <c r="F100" s="211"/>
      <c r="G100" s="205"/>
      <c r="H100" s="206"/>
      <c r="I100" s="206"/>
      <c r="J100" s="206"/>
      <c r="K100" s="206"/>
      <c r="L100" s="207"/>
    </row>
    <row r="101" spans="1:12" ht="15" customHeight="1" x14ac:dyDescent="0.25">
      <c r="A101" s="211" t="s">
        <v>583</v>
      </c>
      <c r="B101" s="211"/>
      <c r="C101" s="211"/>
      <c r="D101" s="211"/>
      <c r="E101" s="211"/>
      <c r="F101" s="211"/>
      <c r="G101" s="205"/>
      <c r="H101" s="206"/>
      <c r="I101" s="206"/>
      <c r="J101" s="206"/>
      <c r="K101" s="206"/>
      <c r="L101" s="207"/>
    </row>
    <row r="102" spans="1:12" ht="15" customHeight="1" x14ac:dyDescent="0.25">
      <c r="A102" s="212" t="s">
        <v>584</v>
      </c>
      <c r="B102" s="212"/>
      <c r="C102" s="212"/>
      <c r="D102" s="212"/>
      <c r="E102" s="212"/>
      <c r="F102" s="212"/>
      <c r="G102" s="208"/>
      <c r="H102" s="209"/>
      <c r="I102" s="209"/>
      <c r="J102" s="209"/>
      <c r="K102" s="209"/>
      <c r="L102" s="210"/>
    </row>
  </sheetData>
  <mergeCells count="171">
    <mergeCell ref="A81:F81"/>
    <mergeCell ref="G81:L81"/>
    <mergeCell ref="A82:F82"/>
    <mergeCell ref="G82:L82"/>
    <mergeCell ref="A83:F83"/>
    <mergeCell ref="A84:F84"/>
    <mergeCell ref="A85:F85"/>
    <mergeCell ref="A86:F86"/>
    <mergeCell ref="A87:F87"/>
    <mergeCell ref="G83:L83"/>
    <mergeCell ref="G84:L84"/>
    <mergeCell ref="G85:L85"/>
    <mergeCell ref="G86:L86"/>
    <mergeCell ref="G87:L87"/>
    <mergeCell ref="A76:F76"/>
    <mergeCell ref="G76:L76"/>
    <mergeCell ref="A77:F77"/>
    <mergeCell ref="G77:L77"/>
    <mergeCell ref="A78:F78"/>
    <mergeCell ref="G78:L78"/>
    <mergeCell ref="A79:F79"/>
    <mergeCell ref="G79:L79"/>
    <mergeCell ref="A80:F80"/>
    <mergeCell ref="G80:L80"/>
    <mergeCell ref="A71:F71"/>
    <mergeCell ref="G71:L71"/>
    <mergeCell ref="A72:F72"/>
    <mergeCell ref="G72:L72"/>
    <mergeCell ref="A73:F73"/>
    <mergeCell ref="G73:L73"/>
    <mergeCell ref="A74:F74"/>
    <mergeCell ref="G74:L74"/>
    <mergeCell ref="A75:F75"/>
    <mergeCell ref="G75:L75"/>
    <mergeCell ref="A66:F66"/>
    <mergeCell ref="G66:L66"/>
    <mergeCell ref="A67:F67"/>
    <mergeCell ref="G67:L67"/>
    <mergeCell ref="A68:F68"/>
    <mergeCell ref="G68:L68"/>
    <mergeCell ref="A69:F69"/>
    <mergeCell ref="G69:L69"/>
    <mergeCell ref="A70:F70"/>
    <mergeCell ref="G70:L70"/>
    <mergeCell ref="A39:F39"/>
    <mergeCell ref="G39:L39"/>
    <mergeCell ref="A40:F40"/>
    <mergeCell ref="G40:L40"/>
    <mergeCell ref="A41:F41"/>
    <mergeCell ref="G41:L41"/>
    <mergeCell ref="A42:F42"/>
    <mergeCell ref="G42:L42"/>
    <mergeCell ref="A60:F60"/>
    <mergeCell ref="G60:L60"/>
    <mergeCell ref="A58:F58"/>
    <mergeCell ref="G58:L58"/>
    <mergeCell ref="A59:F59"/>
    <mergeCell ref="G59:L59"/>
    <mergeCell ref="A44:F44"/>
    <mergeCell ref="G44:L44"/>
    <mergeCell ref="A45:F45"/>
    <mergeCell ref="G45:L45"/>
    <mergeCell ref="A46:F46"/>
    <mergeCell ref="G46:L46"/>
    <mergeCell ref="A47:F47"/>
    <mergeCell ref="G47:L47"/>
    <mergeCell ref="A48:F48"/>
    <mergeCell ref="G48:L48"/>
    <mergeCell ref="A20:F20"/>
    <mergeCell ref="G20:L20"/>
    <mergeCell ref="A21:F21"/>
    <mergeCell ref="G21:L21"/>
    <mergeCell ref="A22:F22"/>
    <mergeCell ref="G22:L22"/>
    <mergeCell ref="A23:F23"/>
    <mergeCell ref="A24:F24"/>
    <mergeCell ref="G24:L24"/>
    <mergeCell ref="A43:F43"/>
    <mergeCell ref="G43:L43"/>
    <mergeCell ref="A52:F52"/>
    <mergeCell ref="G52:L52"/>
    <mergeCell ref="A53:F53"/>
    <mergeCell ref="G53:L53"/>
    <mergeCell ref="A54:F54"/>
    <mergeCell ref="G54:L54"/>
    <mergeCell ref="A55:F55"/>
    <mergeCell ref="A49:F49"/>
    <mergeCell ref="G49:L49"/>
    <mergeCell ref="A50:F50"/>
    <mergeCell ref="G50:L50"/>
    <mergeCell ref="A33:F33"/>
    <mergeCell ref="G33:L33"/>
    <mergeCell ref="A34:F34"/>
    <mergeCell ref="G34:L34"/>
    <mergeCell ref="A35:F35"/>
    <mergeCell ref="G35:L35"/>
    <mergeCell ref="A25:F25"/>
    <mergeCell ref="G25:L25"/>
    <mergeCell ref="A26:F26"/>
    <mergeCell ref="G26:L26"/>
    <mergeCell ref="A27:F27"/>
    <mergeCell ref="G27:L27"/>
    <mergeCell ref="A28:F28"/>
    <mergeCell ref="G28:L28"/>
    <mergeCell ref="A38:F38"/>
    <mergeCell ref="G38:L38"/>
    <mergeCell ref="A5:L5"/>
    <mergeCell ref="A7:L7"/>
    <mergeCell ref="A9:L9"/>
    <mergeCell ref="A10:L10"/>
    <mergeCell ref="A12:L12"/>
    <mergeCell ref="A13:L13"/>
    <mergeCell ref="A15:L15"/>
    <mergeCell ref="A16:L16"/>
    <mergeCell ref="A18:L18"/>
    <mergeCell ref="G23:L23"/>
    <mergeCell ref="A36:F36"/>
    <mergeCell ref="G36:L36"/>
    <mergeCell ref="A37:F37"/>
    <mergeCell ref="G37:L37"/>
    <mergeCell ref="A29:F29"/>
    <mergeCell ref="G29:L29"/>
    <mergeCell ref="A30:F30"/>
    <mergeCell ref="G30:L30"/>
    <mergeCell ref="A31:F31"/>
    <mergeCell ref="G31:L31"/>
    <mergeCell ref="A32:F32"/>
    <mergeCell ref="G32:L32"/>
    <mergeCell ref="G61:L61"/>
    <mergeCell ref="G62:L62"/>
    <mergeCell ref="G63:L63"/>
    <mergeCell ref="G64:L64"/>
    <mergeCell ref="G65:L65"/>
    <mergeCell ref="A57:F57"/>
    <mergeCell ref="G57:L57"/>
    <mergeCell ref="G55:L55"/>
    <mergeCell ref="A51:F51"/>
    <mergeCell ref="G51:L51"/>
    <mergeCell ref="A56:F56"/>
    <mergeCell ref="G56:L56"/>
    <mergeCell ref="A61:F61"/>
    <mergeCell ref="A62:F62"/>
    <mergeCell ref="A63:F63"/>
    <mergeCell ref="A64:F64"/>
    <mergeCell ref="A65:F65"/>
    <mergeCell ref="A88:F88"/>
    <mergeCell ref="G88:L88"/>
    <mergeCell ref="A89:F89"/>
    <mergeCell ref="G89:L89"/>
    <mergeCell ref="A90:F90"/>
    <mergeCell ref="G90:L90"/>
    <mergeCell ref="A91:F91"/>
    <mergeCell ref="G91:L91"/>
    <mergeCell ref="A92:F92"/>
    <mergeCell ref="G92:L92"/>
    <mergeCell ref="A98:F98"/>
    <mergeCell ref="G98:L102"/>
    <mergeCell ref="A99:F99"/>
    <mergeCell ref="A100:F100"/>
    <mergeCell ref="A101:F101"/>
    <mergeCell ref="A102:F102"/>
    <mergeCell ref="A93:F93"/>
    <mergeCell ref="G93:L93"/>
    <mergeCell ref="A94:F94"/>
    <mergeCell ref="G94:L94"/>
    <mergeCell ref="A95:F95"/>
    <mergeCell ref="G95:L95"/>
    <mergeCell ref="A96:F96"/>
    <mergeCell ref="G96:L96"/>
    <mergeCell ref="A97:F97"/>
    <mergeCell ref="G97:L97"/>
  </mergeCells>
  <conditionalFormatting sqref="V77:V79">
    <cfRule type="cellIs" dxfId="0" priority="1" operator="equal">
      <formula>"&gt;0"</formula>
    </cfRule>
  </conditionalFormatting>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2"/>
  <sheetViews>
    <sheetView workbookViewId="0">
      <selection activeCell="S30" sqref="S30"/>
    </sheetView>
  </sheetViews>
  <sheetFormatPr defaultRowHeight="15" x14ac:dyDescent="0.25"/>
  <cols>
    <col min="1" max="1" width="19" customWidth="1"/>
    <col min="2" max="2" width="29.7109375" customWidth="1"/>
    <col min="3" max="3" width="41.5703125" customWidth="1"/>
    <col min="4" max="4" width="14" hidden="1" customWidth="1"/>
    <col min="5" max="5" width="18.7109375" hidden="1" customWidth="1"/>
    <col min="6" max="6" width="13.85546875" hidden="1" customWidth="1"/>
    <col min="7" max="7" width="16.28515625" hidden="1" customWidth="1"/>
    <col min="8" max="8" width="15.42578125" hidden="1" customWidth="1"/>
    <col min="9" max="9" width="16.28515625" hidden="1" customWidth="1"/>
    <col min="10" max="10" width="14.28515625" hidden="1" customWidth="1"/>
    <col min="11" max="12" width="16.85546875" hidden="1" customWidth="1"/>
    <col min="13" max="13" width="14.85546875" hidden="1" customWidth="1"/>
    <col min="14" max="14" width="16.85546875" hidden="1" customWidth="1"/>
    <col min="15" max="15" width="17.5703125" hidden="1" customWidth="1"/>
    <col min="16" max="17" width="18" hidden="1" customWidth="1"/>
    <col min="18" max="18" width="15.42578125" customWidth="1"/>
    <col min="19" max="19" width="15" customWidth="1"/>
    <col min="20" max="20" width="13.140625" bestFit="1" customWidth="1"/>
  </cols>
  <sheetData>
    <row r="1" spans="1:19" x14ac:dyDescent="0.25">
      <c r="A1" s="106" t="s">
        <v>599</v>
      </c>
      <c r="B1" s="106"/>
      <c r="C1" s="106"/>
      <c r="D1" s="106" t="s">
        <v>585</v>
      </c>
      <c r="E1" s="106" t="s">
        <v>586</v>
      </c>
      <c r="F1" s="106" t="s">
        <v>585</v>
      </c>
      <c r="G1" s="106" t="s">
        <v>586</v>
      </c>
      <c r="H1" s="106" t="s">
        <v>585</v>
      </c>
      <c r="I1" s="106" t="s">
        <v>586</v>
      </c>
      <c r="J1" s="106" t="s">
        <v>585</v>
      </c>
      <c r="K1" s="106" t="s">
        <v>586</v>
      </c>
      <c r="L1" s="106" t="s">
        <v>587</v>
      </c>
      <c r="M1" s="106" t="s">
        <v>585</v>
      </c>
      <c r="N1" s="106" t="s">
        <v>586</v>
      </c>
      <c r="O1" s="106" t="s">
        <v>585</v>
      </c>
      <c r="P1" s="106" t="s">
        <v>586</v>
      </c>
      <c r="Q1" s="106" t="s">
        <v>588</v>
      </c>
      <c r="R1" s="106" t="s">
        <v>585</v>
      </c>
      <c r="S1" s="106" t="s">
        <v>586</v>
      </c>
    </row>
    <row r="2" spans="1:19" x14ac:dyDescent="0.25">
      <c r="A2" s="106"/>
      <c r="B2" s="106"/>
      <c r="C2" s="106"/>
      <c r="D2" s="106">
        <v>2009</v>
      </c>
      <c r="E2" s="106">
        <v>2009</v>
      </c>
      <c r="F2" s="106">
        <v>2017</v>
      </c>
      <c r="G2" s="106">
        <v>2017</v>
      </c>
      <c r="H2" s="106">
        <v>2018</v>
      </c>
      <c r="I2" s="106">
        <v>2018</v>
      </c>
      <c r="J2" s="106">
        <v>2019</v>
      </c>
      <c r="K2" s="106">
        <v>2019</v>
      </c>
      <c r="L2" s="106">
        <v>2020</v>
      </c>
      <c r="M2" s="106" t="s">
        <v>589</v>
      </c>
      <c r="N2" s="106" t="s">
        <v>589</v>
      </c>
      <c r="O2" s="106" t="s">
        <v>590</v>
      </c>
      <c r="P2" s="106" t="s">
        <v>590</v>
      </c>
      <c r="Q2" s="106">
        <v>2020</v>
      </c>
      <c r="R2" s="106" t="s">
        <v>589</v>
      </c>
      <c r="S2" s="106" t="s">
        <v>589</v>
      </c>
    </row>
    <row r="3" spans="1:19" x14ac:dyDescent="0.25">
      <c r="A3" s="106" t="s">
        <v>441</v>
      </c>
      <c r="B3" s="106" t="s">
        <v>446</v>
      </c>
      <c r="C3" s="106" t="s">
        <v>591</v>
      </c>
      <c r="D3" s="107"/>
      <c r="E3" s="107"/>
      <c r="F3" s="107"/>
      <c r="G3" s="107"/>
      <c r="H3" s="107">
        <v>1555862</v>
      </c>
      <c r="I3" s="108">
        <f>ROUND(H3,2)-K3</f>
        <v>983000</v>
      </c>
      <c r="J3" s="108"/>
      <c r="K3" s="108">
        <v>572862</v>
      </c>
      <c r="L3" s="107"/>
      <c r="M3" s="107">
        <f>D3+F3+H3+J3</f>
        <v>1555862</v>
      </c>
      <c r="N3" s="107">
        <f>E3+G3+I3+K3</f>
        <v>1555862</v>
      </c>
      <c r="O3" s="107"/>
      <c r="P3" s="107"/>
      <c r="Q3" s="107"/>
      <c r="R3" s="107">
        <f>M3+O3</f>
        <v>1555862</v>
      </c>
      <c r="S3" s="107">
        <f>N3+P3</f>
        <v>1555862</v>
      </c>
    </row>
    <row r="4" spans="1:19" x14ac:dyDescent="0.25">
      <c r="A4" s="106" t="s">
        <v>490</v>
      </c>
      <c r="B4" s="106" t="s">
        <v>592</v>
      </c>
      <c r="C4" s="106" t="s">
        <v>593</v>
      </c>
      <c r="D4" s="107"/>
      <c r="E4" s="107"/>
      <c r="F4" s="107"/>
      <c r="G4" s="108"/>
      <c r="H4" s="107"/>
      <c r="I4" s="109"/>
      <c r="J4" s="108">
        <v>8282369.29</v>
      </c>
      <c r="K4" s="108">
        <f>ROUND(J4*1.2,2)-L4</f>
        <v>0</v>
      </c>
      <c r="L4" s="107">
        <v>9938843.1500000004</v>
      </c>
      <c r="M4" s="107">
        <f t="shared" ref="M4:N27" si="0">D4+F4+H4+J4</f>
        <v>8282369.29</v>
      </c>
      <c r="N4" s="107">
        <f t="shared" si="0"/>
        <v>0</v>
      </c>
      <c r="O4" s="107">
        <v>6592630.71</v>
      </c>
      <c r="P4" s="108">
        <f>ROUND(O4*1.2,2)+L4-Q4</f>
        <v>17850000</v>
      </c>
      <c r="Q4" s="108"/>
      <c r="R4" s="107">
        <f t="shared" ref="R4:S27" si="1">M4+O4</f>
        <v>14875000</v>
      </c>
      <c r="S4" s="107">
        <f>N4+P4+Q4</f>
        <v>17850000</v>
      </c>
    </row>
    <row r="5" spans="1:19" x14ac:dyDescent="0.25">
      <c r="A5" s="106"/>
      <c r="B5" s="106"/>
      <c r="C5" s="106"/>
      <c r="D5" s="107"/>
      <c r="E5" s="107"/>
      <c r="F5" s="107"/>
      <c r="G5" s="108"/>
      <c r="H5" s="107"/>
      <c r="I5" s="108"/>
      <c r="J5" s="108"/>
      <c r="K5" s="108"/>
      <c r="L5" s="107"/>
      <c r="M5" s="107"/>
      <c r="N5" s="107"/>
      <c r="O5" s="107"/>
      <c r="P5" s="108"/>
      <c r="Q5" s="108"/>
      <c r="R5" s="107"/>
      <c r="S5" s="107"/>
    </row>
    <row r="6" spans="1:19" x14ac:dyDescent="0.25">
      <c r="A6" s="106"/>
      <c r="B6" s="106"/>
      <c r="C6" s="106"/>
      <c r="D6" s="107"/>
      <c r="E6" s="107"/>
      <c r="F6" s="107"/>
      <c r="G6" s="108"/>
      <c r="H6" s="107"/>
      <c r="I6" s="108"/>
      <c r="J6" s="108"/>
      <c r="K6" s="108"/>
      <c r="L6" s="107"/>
      <c r="M6" s="107"/>
      <c r="N6" s="107"/>
      <c r="O6" s="107"/>
      <c r="P6" s="108"/>
      <c r="Q6" s="108"/>
      <c r="R6" s="107"/>
      <c r="S6" s="107"/>
    </row>
    <row r="7" spans="1:19" x14ac:dyDescent="0.25">
      <c r="A7" s="106" t="s">
        <v>594</v>
      </c>
      <c r="B7" s="106"/>
      <c r="C7" s="106"/>
      <c r="D7" s="107"/>
      <c r="E7" s="107"/>
      <c r="F7" s="107"/>
      <c r="G7" s="108"/>
      <c r="H7" s="107">
        <f>SUM(H4:H6)</f>
        <v>0</v>
      </c>
      <c r="I7" s="108">
        <f t="shared" ref="I7:O7" si="2">SUM(I4:I6)</f>
        <v>0</v>
      </c>
      <c r="J7" s="107">
        <f>SUM(J4:J6)</f>
        <v>8282369.29</v>
      </c>
      <c r="K7" s="107">
        <f t="shared" si="2"/>
        <v>0</v>
      </c>
      <c r="L7" s="107">
        <f t="shared" si="2"/>
        <v>9938843.1500000004</v>
      </c>
      <c r="M7" s="107">
        <f t="shared" si="0"/>
        <v>8282369.29</v>
      </c>
      <c r="N7" s="107">
        <f t="shared" si="0"/>
        <v>0</v>
      </c>
      <c r="O7" s="108">
        <f t="shared" si="2"/>
        <v>6592630.71</v>
      </c>
      <c r="P7" s="108">
        <f>SUM(P4:P6)</f>
        <v>17850000</v>
      </c>
      <c r="Q7" s="108">
        <f>SUM(Q4:Q6)</f>
        <v>0</v>
      </c>
      <c r="R7" s="107">
        <f t="shared" si="1"/>
        <v>14875000</v>
      </c>
      <c r="S7" s="107">
        <f>N7+P7+Q7</f>
        <v>17850000</v>
      </c>
    </row>
    <row r="8" spans="1:19" x14ac:dyDescent="0.25">
      <c r="A8" s="106"/>
      <c r="B8" s="106"/>
      <c r="C8" s="106"/>
      <c r="D8" s="107"/>
      <c r="E8" s="107"/>
      <c r="F8" s="107"/>
      <c r="G8" s="110"/>
      <c r="H8" s="107"/>
      <c r="I8" s="111"/>
      <c r="J8" s="108"/>
      <c r="K8" s="108"/>
      <c r="L8" s="107"/>
      <c r="M8" s="107">
        <f t="shared" si="0"/>
        <v>0</v>
      </c>
      <c r="N8" s="107">
        <f t="shared" si="0"/>
        <v>0</v>
      </c>
      <c r="O8" s="107"/>
      <c r="P8" s="106"/>
      <c r="Q8" s="106"/>
      <c r="R8" s="107">
        <f t="shared" si="1"/>
        <v>0</v>
      </c>
      <c r="S8" s="107">
        <f t="shared" si="1"/>
        <v>0</v>
      </c>
    </row>
    <row r="9" spans="1:19" x14ac:dyDescent="0.25">
      <c r="A9" s="106" t="s">
        <v>595</v>
      </c>
      <c r="B9" s="106" t="s">
        <v>596</v>
      </c>
      <c r="C9" s="106" t="s">
        <v>597</v>
      </c>
      <c r="D9" s="107"/>
      <c r="E9" s="107"/>
      <c r="F9" s="107"/>
      <c r="G9" s="110"/>
      <c r="H9" s="107"/>
      <c r="I9" s="111"/>
      <c r="J9" s="108">
        <v>2845470.51</v>
      </c>
      <c r="K9" s="108">
        <v>6044372.4100000001</v>
      </c>
      <c r="L9" s="107"/>
      <c r="M9" s="107">
        <f t="shared" si="0"/>
        <v>2845470.51</v>
      </c>
      <c r="N9" s="107">
        <f t="shared" si="0"/>
        <v>6044372.4100000001</v>
      </c>
      <c r="O9" s="107">
        <v>2191550.83</v>
      </c>
      <c r="P9" s="106">
        <f>ROUND((J9+O9)*1.2-K9,2)</f>
        <v>53.2</v>
      </c>
      <c r="Q9" s="108"/>
      <c r="R9" s="107">
        <f t="shared" si="1"/>
        <v>5037021.34</v>
      </c>
      <c r="S9" s="107">
        <f t="shared" si="1"/>
        <v>6044425.6100000003</v>
      </c>
    </row>
    <row r="10" spans="1:19" x14ac:dyDescent="0.25">
      <c r="A10" s="106"/>
      <c r="B10" s="106"/>
      <c r="C10" s="106"/>
      <c r="D10" s="107"/>
      <c r="E10" s="107"/>
      <c r="F10" s="107"/>
      <c r="G10" s="110"/>
      <c r="H10" s="107"/>
      <c r="I10" s="111"/>
      <c r="J10" s="108"/>
      <c r="K10" s="108"/>
      <c r="L10" s="107"/>
      <c r="M10" s="107">
        <f t="shared" si="0"/>
        <v>0</v>
      </c>
      <c r="N10" s="107">
        <f t="shared" si="0"/>
        <v>0</v>
      </c>
      <c r="O10" s="107"/>
      <c r="P10" s="106"/>
      <c r="Q10" s="106"/>
      <c r="R10" s="107">
        <f t="shared" si="1"/>
        <v>0</v>
      </c>
      <c r="S10" s="107">
        <f t="shared" si="1"/>
        <v>0</v>
      </c>
    </row>
    <row r="11" spans="1:19" x14ac:dyDescent="0.25">
      <c r="A11" s="106"/>
      <c r="B11" s="106"/>
      <c r="C11" s="106"/>
      <c r="D11" s="107"/>
      <c r="E11" s="107"/>
      <c r="F11" s="107"/>
      <c r="G11" s="110"/>
      <c r="H11" s="107"/>
      <c r="I11" s="111"/>
      <c r="J11" s="108"/>
      <c r="K11" s="108"/>
      <c r="L11" s="107"/>
      <c r="M11" s="107">
        <f t="shared" si="0"/>
        <v>0</v>
      </c>
      <c r="N11" s="107">
        <f t="shared" si="0"/>
        <v>0</v>
      </c>
      <c r="O11" s="107"/>
      <c r="P11" s="106"/>
      <c r="Q11" s="106"/>
      <c r="R11" s="107">
        <f t="shared" si="1"/>
        <v>0</v>
      </c>
      <c r="S11" s="107">
        <f t="shared" si="1"/>
        <v>0</v>
      </c>
    </row>
    <row r="12" spans="1:19" x14ac:dyDescent="0.25">
      <c r="A12" s="106"/>
      <c r="B12" s="106"/>
      <c r="C12" s="112"/>
      <c r="D12" s="107"/>
      <c r="E12" s="107"/>
      <c r="F12" s="107"/>
      <c r="G12" s="110"/>
      <c r="H12" s="107"/>
      <c r="I12" s="111"/>
      <c r="J12" s="108"/>
      <c r="K12" s="108"/>
      <c r="L12" s="107"/>
      <c r="M12" s="107">
        <f t="shared" si="0"/>
        <v>0</v>
      </c>
      <c r="N12" s="107">
        <f t="shared" si="0"/>
        <v>0</v>
      </c>
      <c r="O12" s="108"/>
      <c r="P12" s="108">
        <f>ROUND(O12*1.2,2)</f>
        <v>0</v>
      </c>
      <c r="Q12" s="108"/>
      <c r="R12" s="107">
        <f t="shared" si="1"/>
        <v>0</v>
      </c>
      <c r="S12" s="107">
        <f t="shared" si="1"/>
        <v>0</v>
      </c>
    </row>
    <row r="13" spans="1:19" x14ac:dyDescent="0.25">
      <c r="A13" s="106"/>
      <c r="B13" s="106"/>
      <c r="C13" s="106"/>
      <c r="D13" s="107"/>
      <c r="E13" s="107"/>
      <c r="F13" s="107"/>
      <c r="G13" s="110"/>
      <c r="H13" s="107"/>
      <c r="I13" s="111"/>
      <c r="J13" s="108"/>
      <c r="K13" s="108"/>
      <c r="L13" s="107"/>
      <c r="M13" s="107">
        <f t="shared" si="0"/>
        <v>0</v>
      </c>
      <c r="N13" s="107">
        <f t="shared" si="0"/>
        <v>0</v>
      </c>
      <c r="O13" s="107"/>
      <c r="P13" s="106"/>
      <c r="Q13" s="106"/>
      <c r="R13" s="107">
        <f t="shared" si="1"/>
        <v>0</v>
      </c>
      <c r="S13" s="107">
        <f t="shared" si="1"/>
        <v>0</v>
      </c>
    </row>
    <row r="14" spans="1:19" x14ac:dyDescent="0.25">
      <c r="A14" s="106"/>
      <c r="B14" s="112"/>
      <c r="C14" s="106"/>
      <c r="D14" s="107"/>
      <c r="E14" s="107"/>
      <c r="F14" s="107"/>
      <c r="G14" s="110"/>
      <c r="H14" s="107"/>
      <c r="I14" s="111"/>
      <c r="J14" s="108"/>
      <c r="K14" s="108"/>
      <c r="L14" s="107"/>
      <c r="M14" s="107">
        <f t="shared" si="0"/>
        <v>0</v>
      </c>
      <c r="N14" s="107">
        <f t="shared" si="0"/>
        <v>0</v>
      </c>
      <c r="O14" s="107"/>
      <c r="P14" s="106"/>
      <c r="Q14" s="106"/>
      <c r="R14" s="107">
        <f t="shared" si="1"/>
        <v>0</v>
      </c>
      <c r="S14" s="107">
        <f t="shared" si="1"/>
        <v>0</v>
      </c>
    </row>
    <row r="15" spans="1:19" x14ac:dyDescent="0.25">
      <c r="A15" s="106"/>
      <c r="B15" s="106"/>
      <c r="C15" s="106"/>
      <c r="D15" s="107"/>
      <c r="E15" s="107"/>
      <c r="F15" s="107"/>
      <c r="G15" s="110"/>
      <c r="H15" s="107"/>
      <c r="I15" s="111"/>
      <c r="J15" s="108"/>
      <c r="K15" s="108"/>
      <c r="L15" s="107"/>
      <c r="M15" s="107">
        <f t="shared" si="0"/>
        <v>0</v>
      </c>
      <c r="N15" s="107">
        <f t="shared" si="0"/>
        <v>0</v>
      </c>
      <c r="O15" s="107"/>
      <c r="P15" s="106"/>
      <c r="Q15" s="106"/>
      <c r="R15" s="107">
        <f t="shared" si="1"/>
        <v>0</v>
      </c>
      <c r="S15" s="107">
        <f t="shared" si="1"/>
        <v>0</v>
      </c>
    </row>
    <row r="16" spans="1:19" x14ac:dyDescent="0.25">
      <c r="A16" s="106"/>
      <c r="B16" s="106"/>
      <c r="C16" s="106"/>
      <c r="D16" s="107"/>
      <c r="E16" s="107"/>
      <c r="F16" s="107"/>
      <c r="G16" s="107"/>
      <c r="H16" s="107"/>
      <c r="I16" s="108"/>
      <c r="J16" s="108"/>
      <c r="K16" s="108"/>
      <c r="L16" s="107"/>
      <c r="M16" s="107">
        <f t="shared" si="0"/>
        <v>0</v>
      </c>
      <c r="N16" s="107">
        <f t="shared" si="0"/>
        <v>0</v>
      </c>
      <c r="O16" s="107"/>
      <c r="P16" s="106"/>
      <c r="Q16" s="106"/>
      <c r="R16" s="107">
        <f t="shared" si="1"/>
        <v>0</v>
      </c>
      <c r="S16" s="107">
        <f t="shared" si="1"/>
        <v>0</v>
      </c>
    </row>
    <row r="17" spans="1:20" x14ac:dyDescent="0.25">
      <c r="A17" s="106"/>
      <c r="B17" s="106"/>
      <c r="C17" s="106"/>
      <c r="D17" s="107"/>
      <c r="E17" s="107"/>
      <c r="F17" s="107"/>
      <c r="G17" s="107"/>
      <c r="H17" s="107"/>
      <c r="I17" s="108"/>
      <c r="J17" s="108"/>
      <c r="K17" s="108"/>
      <c r="L17" s="107"/>
      <c r="M17" s="107">
        <f t="shared" si="0"/>
        <v>0</v>
      </c>
      <c r="N17" s="107">
        <f t="shared" si="0"/>
        <v>0</v>
      </c>
      <c r="O17" s="107"/>
      <c r="P17" s="106"/>
      <c r="Q17" s="106"/>
      <c r="R17" s="107">
        <f t="shared" si="1"/>
        <v>0</v>
      </c>
      <c r="S17" s="107">
        <f t="shared" si="1"/>
        <v>0</v>
      </c>
    </row>
    <row r="18" spans="1:20" x14ac:dyDescent="0.25">
      <c r="A18" s="113"/>
      <c r="B18" s="113"/>
      <c r="C18" s="113"/>
      <c r="D18" s="107"/>
      <c r="E18" s="107"/>
      <c r="F18" s="107"/>
      <c r="G18" s="107"/>
      <c r="H18" s="107"/>
      <c r="I18" s="108"/>
      <c r="J18" s="108"/>
      <c r="K18" s="108"/>
      <c r="L18" s="107"/>
      <c r="M18" s="107">
        <f t="shared" si="0"/>
        <v>0</v>
      </c>
      <c r="N18" s="107">
        <f t="shared" si="0"/>
        <v>0</v>
      </c>
      <c r="O18" s="107"/>
      <c r="P18" s="106"/>
      <c r="Q18" s="106"/>
      <c r="R18" s="107">
        <f t="shared" si="1"/>
        <v>0</v>
      </c>
      <c r="S18" s="107">
        <f t="shared" si="1"/>
        <v>0</v>
      </c>
    </row>
    <row r="19" spans="1:20" x14ac:dyDescent="0.25">
      <c r="A19" s="113"/>
      <c r="B19" s="113"/>
      <c r="C19" s="113"/>
      <c r="D19" s="107"/>
      <c r="E19" s="107"/>
      <c r="F19" s="107"/>
      <c r="G19" s="107"/>
      <c r="H19" s="107"/>
      <c r="I19" s="108"/>
      <c r="J19" s="108"/>
      <c r="K19" s="108"/>
      <c r="L19" s="107"/>
      <c r="M19" s="107">
        <f t="shared" si="0"/>
        <v>0</v>
      </c>
      <c r="N19" s="107">
        <f t="shared" si="0"/>
        <v>0</v>
      </c>
      <c r="O19" s="107"/>
      <c r="P19" s="106"/>
      <c r="Q19" s="106"/>
      <c r="R19" s="107">
        <f t="shared" si="1"/>
        <v>0</v>
      </c>
      <c r="S19" s="107">
        <f t="shared" si="1"/>
        <v>0</v>
      </c>
    </row>
    <row r="20" spans="1:20" x14ac:dyDescent="0.25">
      <c r="A20" s="106"/>
      <c r="B20" s="106"/>
      <c r="C20" s="106"/>
      <c r="D20" s="107"/>
      <c r="E20" s="107"/>
      <c r="F20" s="107"/>
      <c r="G20" s="107"/>
      <c r="H20" s="107"/>
      <c r="I20" s="108"/>
      <c r="J20" s="108"/>
      <c r="K20" s="108"/>
      <c r="L20" s="107"/>
      <c r="M20" s="107">
        <f t="shared" si="0"/>
        <v>0</v>
      </c>
      <c r="N20" s="107">
        <f t="shared" si="0"/>
        <v>0</v>
      </c>
      <c r="O20" s="107"/>
      <c r="P20" s="106"/>
      <c r="Q20" s="106"/>
      <c r="R20" s="107">
        <f t="shared" si="1"/>
        <v>0</v>
      </c>
      <c r="S20" s="107">
        <f t="shared" si="1"/>
        <v>0</v>
      </c>
    </row>
    <row r="21" spans="1:20" x14ac:dyDescent="0.25">
      <c r="A21" s="106"/>
      <c r="B21" s="106"/>
      <c r="C21" s="106"/>
      <c r="D21" s="107"/>
      <c r="E21" s="107"/>
      <c r="F21" s="107"/>
      <c r="G21" s="107"/>
      <c r="H21" s="107"/>
      <c r="I21" s="108"/>
      <c r="J21" s="108"/>
      <c r="K21" s="108"/>
      <c r="L21" s="107"/>
      <c r="M21" s="107">
        <f t="shared" si="0"/>
        <v>0</v>
      </c>
      <c r="N21" s="107">
        <f t="shared" si="0"/>
        <v>0</v>
      </c>
      <c r="O21" s="107"/>
      <c r="P21" s="106"/>
      <c r="Q21" s="106"/>
      <c r="R21" s="107">
        <f t="shared" si="1"/>
        <v>0</v>
      </c>
      <c r="S21" s="107">
        <f t="shared" si="1"/>
        <v>0</v>
      </c>
    </row>
    <row r="22" spans="1:20" x14ac:dyDescent="0.25">
      <c r="A22" s="106"/>
      <c r="B22" s="106"/>
      <c r="C22" s="106"/>
      <c r="D22" s="107"/>
      <c r="E22" s="107"/>
      <c r="F22" s="107"/>
      <c r="G22" s="107"/>
      <c r="H22" s="107"/>
      <c r="I22" s="108"/>
      <c r="J22" s="108"/>
      <c r="K22" s="108"/>
      <c r="L22" s="107"/>
      <c r="M22" s="107">
        <f t="shared" si="0"/>
        <v>0</v>
      </c>
      <c r="N22" s="107">
        <f t="shared" si="0"/>
        <v>0</v>
      </c>
      <c r="O22" s="107"/>
      <c r="P22" s="106"/>
      <c r="Q22" s="106"/>
      <c r="R22" s="107">
        <f t="shared" si="1"/>
        <v>0</v>
      </c>
      <c r="S22" s="107">
        <f t="shared" si="1"/>
        <v>0</v>
      </c>
    </row>
    <row r="23" spans="1:20" x14ac:dyDescent="0.25">
      <c r="A23" s="106"/>
      <c r="B23" s="106"/>
      <c r="C23" s="106"/>
      <c r="D23" s="107"/>
      <c r="E23" s="107"/>
      <c r="F23" s="107"/>
      <c r="G23" s="107"/>
      <c r="H23" s="107"/>
      <c r="I23" s="108"/>
      <c r="J23" s="108"/>
      <c r="K23" s="108"/>
      <c r="L23" s="107"/>
      <c r="M23" s="107">
        <f t="shared" si="0"/>
        <v>0</v>
      </c>
      <c r="N23" s="107">
        <f t="shared" si="0"/>
        <v>0</v>
      </c>
      <c r="O23" s="107"/>
      <c r="P23" s="106"/>
      <c r="Q23" s="106"/>
      <c r="R23" s="107">
        <f t="shared" si="1"/>
        <v>0</v>
      </c>
      <c r="S23" s="107">
        <f t="shared" si="1"/>
        <v>0</v>
      </c>
    </row>
    <row r="24" spans="1:20" x14ac:dyDescent="0.25">
      <c r="A24" s="106" t="s">
        <v>568</v>
      </c>
      <c r="B24" s="106"/>
      <c r="C24" s="106"/>
      <c r="D24" s="107"/>
      <c r="E24" s="107"/>
      <c r="F24" s="107"/>
      <c r="G24" s="107"/>
      <c r="H24" s="107"/>
      <c r="I24" s="108"/>
      <c r="J24" s="108">
        <v>9180.9</v>
      </c>
      <c r="K24" s="108"/>
      <c r="L24" s="107"/>
      <c r="M24" s="107">
        <f t="shared" si="0"/>
        <v>9180.9</v>
      </c>
      <c r="N24" s="107">
        <f t="shared" si="0"/>
        <v>0</v>
      </c>
      <c r="O24" s="107">
        <v>21205.18</v>
      </c>
      <c r="P24" s="106">
        <f>ROUND((J24+O24)*1.2,2)-0.01</f>
        <v>36463.29</v>
      </c>
      <c r="Q24" s="106"/>
      <c r="R24" s="107">
        <f t="shared" si="1"/>
        <v>30386.080000000002</v>
      </c>
      <c r="S24" s="107">
        <f t="shared" si="1"/>
        <v>36463.29</v>
      </c>
    </row>
    <row r="25" spans="1:20" x14ac:dyDescent="0.25">
      <c r="A25" s="106" t="s">
        <v>566</v>
      </c>
      <c r="B25" s="106"/>
      <c r="C25" s="106"/>
      <c r="D25" s="107"/>
      <c r="E25" s="107"/>
      <c r="F25" s="107"/>
      <c r="G25" s="107"/>
      <c r="H25" s="107">
        <v>24002.25</v>
      </c>
      <c r="I25" s="107">
        <v>24002.25</v>
      </c>
      <c r="J25" s="108">
        <v>471920.59</v>
      </c>
      <c r="K25" s="108">
        <v>471920.59</v>
      </c>
      <c r="L25" s="107"/>
      <c r="M25" s="107">
        <f t="shared" si="0"/>
        <v>495922.84</v>
      </c>
      <c r="N25" s="107">
        <f t="shared" si="0"/>
        <v>495922.84</v>
      </c>
      <c r="O25" s="107">
        <v>811732.15</v>
      </c>
      <c r="P25" s="107">
        <v>811732.15</v>
      </c>
      <c r="Q25" s="107"/>
      <c r="R25" s="107">
        <f t="shared" si="1"/>
        <v>1307654.99</v>
      </c>
      <c r="S25" s="107">
        <f t="shared" si="1"/>
        <v>1307654.99</v>
      </c>
    </row>
    <row r="26" spans="1:20" x14ac:dyDescent="0.25">
      <c r="A26" s="106" t="s">
        <v>567</v>
      </c>
      <c r="B26" s="106"/>
      <c r="C26" s="106"/>
      <c r="D26" s="107"/>
      <c r="E26" s="107"/>
      <c r="F26" s="107"/>
      <c r="G26" s="107"/>
      <c r="H26" s="107"/>
      <c r="I26" s="108"/>
      <c r="J26" s="108"/>
      <c r="K26" s="108"/>
      <c r="L26" s="107"/>
      <c r="M26" s="107">
        <f t="shared" si="0"/>
        <v>0</v>
      </c>
      <c r="N26" s="107">
        <f t="shared" si="0"/>
        <v>0</v>
      </c>
      <c r="O26" s="107"/>
      <c r="P26" s="106"/>
      <c r="Q26" s="106"/>
      <c r="R26" s="107">
        <f t="shared" si="1"/>
        <v>0</v>
      </c>
      <c r="S26" s="107">
        <f t="shared" si="1"/>
        <v>0</v>
      </c>
    </row>
    <row r="27" spans="1:20" x14ac:dyDescent="0.25">
      <c r="A27" s="106" t="s">
        <v>564</v>
      </c>
      <c r="B27" s="106"/>
      <c r="C27" s="106"/>
      <c r="D27" s="107"/>
      <c r="E27" s="107"/>
      <c r="F27" s="107"/>
      <c r="G27" s="107"/>
      <c r="H27" s="107">
        <v>58122.89</v>
      </c>
      <c r="I27" s="107">
        <v>58122.89</v>
      </c>
      <c r="J27" s="108">
        <v>1612717.02</v>
      </c>
      <c r="K27" s="108">
        <v>1612717.02</v>
      </c>
      <c r="L27" s="107"/>
      <c r="M27" s="107">
        <f t="shared" si="0"/>
        <v>1670839.91</v>
      </c>
      <c r="N27" s="107">
        <f t="shared" si="0"/>
        <v>1670839.91</v>
      </c>
      <c r="O27" s="107">
        <v>5417822.7400000002</v>
      </c>
      <c r="P27" s="107">
        <v>5417822.7400000002</v>
      </c>
      <c r="Q27" s="107"/>
      <c r="R27" s="107">
        <f t="shared" si="1"/>
        <v>7088662.6500000004</v>
      </c>
      <c r="S27" s="107">
        <f t="shared" si="1"/>
        <v>7088662.6500000004</v>
      </c>
    </row>
    <row r="28" spans="1:20" x14ac:dyDescent="0.25">
      <c r="A28" s="106"/>
      <c r="B28" s="106"/>
      <c r="C28" s="106" t="s">
        <v>589</v>
      </c>
      <c r="D28" s="114">
        <f>SUM(D3:D27)-D7</f>
        <v>0</v>
      </c>
      <c r="E28" s="114">
        <f>SUM(E3:E27)-E7</f>
        <v>0</v>
      </c>
      <c r="F28" s="114">
        <f>SUM(F3:F27)-F7</f>
        <v>0</v>
      </c>
      <c r="G28" s="114">
        <f>SUM(G3:G27)-G7</f>
        <v>0</v>
      </c>
      <c r="H28" s="114">
        <f t="shared" ref="H28:I28" si="3">SUM(H3:H27)-H7</f>
        <v>1637987.14</v>
      </c>
      <c r="I28" s="114">
        <f t="shared" si="3"/>
        <v>1065125.1399999999</v>
      </c>
      <c r="J28" s="114">
        <f>SUM(J3:J27)-J7</f>
        <v>13221658.309999999</v>
      </c>
      <c r="K28" s="114">
        <f>SUM(K3:K27)-K7</f>
        <v>8701872.0199999996</v>
      </c>
      <c r="L28" s="114">
        <f>SUM(L3:L27)-L7</f>
        <v>9938843.1500000004</v>
      </c>
      <c r="M28" s="114">
        <f>SUM(M3:M27)-M7</f>
        <v>14859645.449999996</v>
      </c>
      <c r="N28" s="114">
        <f>SUM(N3:N27)-N7</f>
        <v>9766997.1600000001</v>
      </c>
      <c r="O28" s="114">
        <f t="shared" ref="O28:P28" si="4">SUM(O3:O27)-O7</f>
        <v>15034941.609999999</v>
      </c>
      <c r="P28" s="114">
        <f t="shared" si="4"/>
        <v>24116071.380000003</v>
      </c>
      <c r="Q28" s="114">
        <f>SUM(Q3:Q27)-Q7</f>
        <v>0</v>
      </c>
      <c r="R28" s="114">
        <f>SUM(R3:R27)-R7</f>
        <v>29894587.060000002</v>
      </c>
      <c r="S28" s="114">
        <f>SUM(S3:S27)-S7</f>
        <v>33883068.539999999</v>
      </c>
      <c r="T28" s="115"/>
    </row>
    <row r="30" spans="1:20" x14ac:dyDescent="0.25">
      <c r="C30" t="s">
        <v>598</v>
      </c>
      <c r="D30" s="116"/>
      <c r="E30" s="116"/>
      <c r="F30" s="117"/>
      <c r="G30" s="117"/>
      <c r="H30" s="117">
        <v>1637987.14</v>
      </c>
      <c r="I30" s="117">
        <v>1065125.1399999999</v>
      </c>
      <c r="J30" s="117">
        <v>13221658.310000001</v>
      </c>
      <c r="K30" s="117">
        <v>8701872.0199999996</v>
      </c>
      <c r="L30" s="117">
        <v>9938843.1500000004</v>
      </c>
      <c r="M30" s="117">
        <f>D30+F30+H30+J30</f>
        <v>14859645.450000001</v>
      </c>
      <c r="N30" s="117">
        <f>E30+G30+I30+K30</f>
        <v>9766997.1600000001</v>
      </c>
      <c r="O30" s="117">
        <v>15034941.609999999</v>
      </c>
      <c r="P30" s="117">
        <v>24116071.379999999</v>
      </c>
      <c r="Q30" s="117"/>
      <c r="R30" s="117">
        <f t="shared" ref="R30" si="5">M30+O30</f>
        <v>29894587.060000002</v>
      </c>
      <c r="S30" s="117">
        <f>N30+P30+Q30-P32</f>
        <v>33883068.539999999</v>
      </c>
    </row>
    <row r="31" spans="1:20" x14ac:dyDescent="0.25">
      <c r="D31" s="115">
        <f t="shared" ref="D31:F31" si="6">D28-D30</f>
        <v>0</v>
      </c>
      <c r="E31" s="115">
        <f t="shared" si="6"/>
        <v>0</v>
      </c>
      <c r="F31" s="118">
        <f t="shared" si="6"/>
        <v>0</v>
      </c>
      <c r="G31" s="118">
        <f>G28-G30</f>
        <v>0</v>
      </c>
      <c r="H31" s="118">
        <f t="shared" ref="H31:S31" si="7">H28-H30</f>
        <v>0</v>
      </c>
      <c r="I31" s="118">
        <f t="shared" si="7"/>
        <v>0</v>
      </c>
      <c r="J31" s="118">
        <f t="shared" si="7"/>
        <v>0</v>
      </c>
      <c r="K31" s="118">
        <f t="shared" si="7"/>
        <v>0</v>
      </c>
      <c r="L31" s="118">
        <f t="shared" si="7"/>
        <v>0</v>
      </c>
      <c r="M31" s="118">
        <f>M28-M30</f>
        <v>0</v>
      </c>
      <c r="N31" s="118">
        <f t="shared" si="7"/>
        <v>0</v>
      </c>
      <c r="O31" s="118">
        <f t="shared" si="7"/>
        <v>0</v>
      </c>
      <c r="P31" s="118">
        <f t="shared" si="7"/>
        <v>0</v>
      </c>
      <c r="Q31" s="118">
        <f t="shared" si="7"/>
        <v>0</v>
      </c>
      <c r="R31" s="118">
        <f t="shared" si="7"/>
        <v>0</v>
      </c>
      <c r="S31" s="118">
        <f t="shared" si="7"/>
        <v>0</v>
      </c>
    </row>
    <row r="32" spans="1:20" x14ac:dyDescent="0.25">
      <c r="O32" s="119"/>
    </row>
  </sheetData>
  <pageMargins left="0" right="0" top="0.74803149606299213" bottom="0.74803149606299213" header="0.31496062992125984" footer="0.31496062992125984"/>
  <pageSetup paperSize="9" scale="5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4" sqref="A14:T14"/>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135" t="s">
        <v>606</v>
      </c>
      <c r="C4" s="135"/>
      <c r="D4" s="135"/>
      <c r="E4" s="135"/>
      <c r="F4" s="135"/>
      <c r="G4" s="135"/>
      <c r="H4" s="135"/>
      <c r="I4" s="135"/>
      <c r="J4" s="135"/>
      <c r="K4" s="135"/>
      <c r="L4" s="135"/>
      <c r="M4" s="135"/>
      <c r="N4" s="135"/>
      <c r="O4" s="135"/>
      <c r="P4" s="135"/>
      <c r="Q4" s="135"/>
      <c r="R4" s="135"/>
      <c r="S4" s="135"/>
      <c r="T4" s="135"/>
    </row>
    <row r="6" spans="1:20" s="1" customFormat="1" ht="18.75" x14ac:dyDescent="0.3">
      <c r="A6" s="136" t="s">
        <v>3</v>
      </c>
      <c r="B6" s="136"/>
      <c r="C6" s="136"/>
      <c r="D6" s="136"/>
      <c r="E6" s="136"/>
      <c r="F6" s="136"/>
      <c r="G6" s="136"/>
      <c r="H6" s="136"/>
      <c r="I6" s="136"/>
      <c r="J6" s="136"/>
      <c r="K6" s="136"/>
      <c r="L6" s="136"/>
      <c r="M6" s="136"/>
      <c r="N6" s="136"/>
      <c r="O6" s="136"/>
      <c r="P6" s="136"/>
      <c r="Q6" s="136"/>
      <c r="R6" s="136"/>
      <c r="S6" s="136"/>
      <c r="T6" s="136"/>
    </row>
    <row r="8" spans="1:20" s="1" customFormat="1" x14ac:dyDescent="0.25">
      <c r="A8" s="135" t="s">
        <v>4</v>
      </c>
      <c r="B8" s="135"/>
      <c r="C8" s="135"/>
      <c r="D8" s="135"/>
      <c r="E8" s="135"/>
      <c r="F8" s="135"/>
      <c r="G8" s="135"/>
      <c r="H8" s="135"/>
      <c r="I8" s="135"/>
      <c r="J8" s="135"/>
      <c r="K8" s="135"/>
      <c r="L8" s="135"/>
      <c r="M8" s="135"/>
      <c r="N8" s="135"/>
      <c r="O8" s="135"/>
      <c r="P8" s="135"/>
      <c r="Q8" s="135"/>
      <c r="R8" s="135"/>
      <c r="S8" s="135"/>
      <c r="T8" s="135"/>
    </row>
    <row r="9" spans="1:20" s="1" customFormat="1" x14ac:dyDescent="0.25">
      <c r="A9" s="133" t="s">
        <v>5</v>
      </c>
      <c r="B9" s="133"/>
      <c r="C9" s="133"/>
      <c r="D9" s="133"/>
      <c r="E9" s="133"/>
      <c r="F9" s="133"/>
      <c r="G9" s="133"/>
      <c r="H9" s="133"/>
      <c r="I9" s="133"/>
      <c r="J9" s="133"/>
      <c r="K9" s="133"/>
      <c r="L9" s="133"/>
      <c r="M9" s="133"/>
      <c r="N9" s="133"/>
      <c r="O9" s="133"/>
      <c r="P9" s="133"/>
      <c r="Q9" s="133"/>
      <c r="R9" s="133"/>
      <c r="S9" s="133"/>
      <c r="T9" s="133"/>
    </row>
    <row r="11" spans="1:20" s="1" customFormat="1" x14ac:dyDescent="0.25">
      <c r="A11" s="135" t="s">
        <v>438</v>
      </c>
      <c r="B11" s="135"/>
      <c r="C11" s="135"/>
      <c r="D11" s="135"/>
      <c r="E11" s="135"/>
      <c r="F11" s="135"/>
      <c r="G11" s="135"/>
      <c r="H11" s="135"/>
      <c r="I11" s="135"/>
      <c r="J11" s="135"/>
      <c r="K11" s="135"/>
      <c r="L11" s="135"/>
      <c r="M11" s="135"/>
      <c r="N11" s="135"/>
      <c r="O11" s="135"/>
      <c r="P11" s="135"/>
      <c r="Q11" s="135"/>
      <c r="R11" s="135"/>
      <c r="S11" s="135"/>
      <c r="T11" s="135"/>
    </row>
    <row r="12" spans="1:20" s="1" customFormat="1" x14ac:dyDescent="0.25">
      <c r="A12" s="133" t="s">
        <v>6</v>
      </c>
      <c r="B12" s="133"/>
      <c r="C12" s="133"/>
      <c r="D12" s="133"/>
      <c r="E12" s="133"/>
      <c r="F12" s="133"/>
      <c r="G12" s="133"/>
      <c r="H12" s="133"/>
      <c r="I12" s="133"/>
      <c r="J12" s="133"/>
      <c r="K12" s="133"/>
      <c r="L12" s="133"/>
      <c r="M12" s="133"/>
      <c r="N12" s="133"/>
      <c r="O12" s="133"/>
      <c r="P12" s="133"/>
      <c r="Q12" s="133"/>
      <c r="R12" s="133"/>
      <c r="S12" s="133"/>
      <c r="T12" s="133"/>
    </row>
    <row r="14" spans="1:20" s="1" customFormat="1" x14ac:dyDescent="0.25">
      <c r="A14" s="139" t="s">
        <v>456</v>
      </c>
      <c r="B14" s="139"/>
      <c r="C14" s="139"/>
      <c r="D14" s="139"/>
      <c r="E14" s="139"/>
      <c r="F14" s="139"/>
      <c r="G14" s="139"/>
      <c r="H14" s="139"/>
      <c r="I14" s="139"/>
      <c r="J14" s="139"/>
      <c r="K14" s="139"/>
      <c r="L14" s="139"/>
      <c r="M14" s="139"/>
      <c r="N14" s="139"/>
      <c r="O14" s="139"/>
      <c r="P14" s="139"/>
      <c r="Q14" s="139"/>
      <c r="R14" s="139"/>
      <c r="S14" s="139"/>
      <c r="T14" s="139"/>
    </row>
    <row r="15" spans="1:20" s="1" customFormat="1" x14ac:dyDescent="0.25">
      <c r="A15" s="133" t="s">
        <v>7</v>
      </c>
      <c r="B15" s="133"/>
      <c r="C15" s="133"/>
      <c r="D15" s="133"/>
      <c r="E15" s="133"/>
      <c r="F15" s="133"/>
      <c r="G15" s="133"/>
      <c r="H15" s="133"/>
      <c r="I15" s="133"/>
      <c r="J15" s="133"/>
      <c r="K15" s="133"/>
      <c r="L15" s="133"/>
      <c r="M15" s="133"/>
      <c r="N15" s="133"/>
      <c r="O15" s="133"/>
      <c r="P15" s="133"/>
      <c r="Q15" s="133"/>
      <c r="R15" s="133"/>
      <c r="S15" s="133"/>
      <c r="T15" s="133"/>
    </row>
    <row r="16" spans="1:20" ht="18.75" x14ac:dyDescent="0.3">
      <c r="B16" s="140" t="s">
        <v>42</v>
      </c>
      <c r="C16" s="140"/>
      <c r="D16" s="140"/>
      <c r="E16" s="140"/>
      <c r="F16" s="140"/>
      <c r="G16" s="140"/>
      <c r="H16" s="140"/>
      <c r="I16" s="140"/>
      <c r="J16" s="140"/>
      <c r="K16" s="140"/>
      <c r="L16" s="140"/>
      <c r="M16" s="140"/>
      <c r="N16" s="140"/>
      <c r="O16" s="140"/>
      <c r="P16" s="140"/>
      <c r="Q16" s="140"/>
      <c r="R16" s="140"/>
      <c r="S16" s="140"/>
      <c r="T16" s="140"/>
    </row>
    <row r="18" spans="2:20" s="1" customFormat="1" x14ac:dyDescent="0.25">
      <c r="B18" s="137" t="s">
        <v>9</v>
      </c>
      <c r="C18" s="137" t="s">
        <v>43</v>
      </c>
      <c r="D18" s="137" t="s">
        <v>44</v>
      </c>
      <c r="E18" s="137" t="s">
        <v>45</v>
      </c>
      <c r="F18" s="137" t="s">
        <v>46</v>
      </c>
      <c r="G18" s="137" t="s">
        <v>47</v>
      </c>
      <c r="H18" s="137" t="s">
        <v>48</v>
      </c>
      <c r="I18" s="137" t="s">
        <v>49</v>
      </c>
      <c r="J18" s="137" t="s">
        <v>50</v>
      </c>
      <c r="K18" s="137" t="s">
        <v>51</v>
      </c>
      <c r="L18" s="137" t="s">
        <v>52</v>
      </c>
      <c r="M18" s="137" t="s">
        <v>53</v>
      </c>
      <c r="N18" s="137" t="s">
        <v>54</v>
      </c>
      <c r="O18" s="137" t="s">
        <v>55</v>
      </c>
      <c r="P18" s="137" t="s">
        <v>56</v>
      </c>
      <c r="Q18" s="137" t="s">
        <v>57</v>
      </c>
      <c r="R18" s="141" t="s">
        <v>58</v>
      </c>
      <c r="S18" s="141"/>
      <c r="T18" s="137" t="s">
        <v>59</v>
      </c>
    </row>
    <row r="19" spans="2:20" s="1" customFormat="1" ht="141.75" x14ac:dyDescent="0.25">
      <c r="B19" s="138"/>
      <c r="C19" s="138"/>
      <c r="D19" s="138"/>
      <c r="E19" s="138"/>
      <c r="F19" s="138"/>
      <c r="G19" s="138"/>
      <c r="H19" s="138"/>
      <c r="I19" s="138"/>
      <c r="J19" s="138"/>
      <c r="K19" s="138"/>
      <c r="L19" s="138"/>
      <c r="M19" s="138"/>
      <c r="N19" s="138"/>
      <c r="O19" s="138"/>
      <c r="P19" s="138"/>
      <c r="Q19" s="138"/>
      <c r="R19" s="6" t="s">
        <v>60</v>
      </c>
      <c r="S19" s="6" t="s">
        <v>61</v>
      </c>
      <c r="T19" s="138"/>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7" sqref="A17:T17"/>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35" t="s">
        <v>606</v>
      </c>
      <c r="C4" s="135"/>
      <c r="D4" s="135"/>
      <c r="E4" s="135"/>
      <c r="F4" s="135"/>
      <c r="G4" s="135"/>
      <c r="H4" s="135"/>
      <c r="I4" s="135"/>
      <c r="J4" s="135"/>
      <c r="K4" s="135"/>
      <c r="L4" s="135"/>
      <c r="M4" s="135"/>
      <c r="N4" s="135"/>
      <c r="O4" s="135"/>
      <c r="P4" s="135"/>
      <c r="Q4" s="135"/>
      <c r="R4" s="135"/>
      <c r="S4" s="135"/>
      <c r="T4" s="135"/>
    </row>
    <row r="6" spans="1:20" s="1" customFormat="1" ht="18.75" x14ac:dyDescent="0.3">
      <c r="A6" s="136" t="s">
        <v>3</v>
      </c>
      <c r="B6" s="136"/>
      <c r="C6" s="136"/>
      <c r="D6" s="136"/>
      <c r="E6" s="136"/>
      <c r="F6" s="136"/>
      <c r="G6" s="136"/>
      <c r="H6" s="136"/>
      <c r="I6" s="136"/>
      <c r="J6" s="136"/>
      <c r="K6" s="136"/>
      <c r="L6" s="136"/>
      <c r="M6" s="136"/>
      <c r="N6" s="136"/>
      <c r="O6" s="136"/>
      <c r="P6" s="136"/>
      <c r="Q6" s="136"/>
      <c r="R6" s="136"/>
      <c r="S6" s="136"/>
      <c r="T6" s="136"/>
    </row>
    <row r="8" spans="1:20" s="1" customFormat="1" ht="15.75" x14ac:dyDescent="0.25">
      <c r="A8" s="135" t="s">
        <v>4</v>
      </c>
      <c r="B8" s="135"/>
      <c r="C8" s="135"/>
      <c r="D8" s="135"/>
      <c r="E8" s="135"/>
      <c r="F8" s="135"/>
      <c r="G8" s="135"/>
      <c r="H8" s="135"/>
      <c r="I8" s="135"/>
      <c r="J8" s="135"/>
      <c r="K8" s="135"/>
      <c r="L8" s="135"/>
      <c r="M8" s="135"/>
      <c r="N8" s="135"/>
      <c r="O8" s="135"/>
      <c r="P8" s="135"/>
      <c r="Q8" s="135"/>
      <c r="R8" s="135"/>
      <c r="S8" s="135"/>
      <c r="T8" s="135"/>
    </row>
    <row r="9" spans="1:20" s="1" customFormat="1" ht="15.75" x14ac:dyDescent="0.25">
      <c r="A9" s="133" t="s">
        <v>5</v>
      </c>
      <c r="B9" s="133"/>
      <c r="C9" s="133"/>
      <c r="D9" s="133"/>
      <c r="E9" s="133"/>
      <c r="F9" s="133"/>
      <c r="G9" s="133"/>
      <c r="H9" s="133"/>
      <c r="I9" s="133"/>
      <c r="J9" s="133"/>
      <c r="K9" s="133"/>
      <c r="L9" s="133"/>
      <c r="M9" s="133"/>
      <c r="N9" s="133"/>
      <c r="O9" s="133"/>
      <c r="P9" s="133"/>
      <c r="Q9" s="133"/>
      <c r="R9" s="133"/>
      <c r="S9" s="133"/>
      <c r="T9" s="133"/>
    </row>
    <row r="11" spans="1:20" s="1" customFormat="1" ht="15.75" x14ac:dyDescent="0.25">
      <c r="A11" s="135" t="s">
        <v>438</v>
      </c>
      <c r="B11" s="135"/>
      <c r="C11" s="135"/>
      <c r="D11" s="135"/>
      <c r="E11" s="135"/>
      <c r="F11" s="135"/>
      <c r="G11" s="135"/>
      <c r="H11" s="135"/>
      <c r="I11" s="135"/>
      <c r="J11" s="135"/>
      <c r="K11" s="135"/>
      <c r="L11" s="135"/>
      <c r="M11" s="135"/>
      <c r="N11" s="135"/>
      <c r="O11" s="135"/>
      <c r="P11" s="135"/>
      <c r="Q11" s="135"/>
      <c r="R11" s="135"/>
      <c r="S11" s="135"/>
      <c r="T11" s="135"/>
    </row>
    <row r="12" spans="1:20" s="1" customFormat="1" ht="15.75" x14ac:dyDescent="0.25">
      <c r="A12" s="133" t="s">
        <v>6</v>
      </c>
      <c r="B12" s="133"/>
      <c r="C12" s="133"/>
      <c r="D12" s="133"/>
      <c r="E12" s="133"/>
      <c r="F12" s="133"/>
      <c r="G12" s="133"/>
      <c r="H12" s="133"/>
      <c r="I12" s="133"/>
      <c r="J12" s="133"/>
      <c r="K12" s="133"/>
      <c r="L12" s="133"/>
      <c r="M12" s="133"/>
      <c r="N12" s="133"/>
      <c r="O12" s="133"/>
      <c r="P12" s="133"/>
      <c r="Q12" s="133"/>
      <c r="R12" s="133"/>
      <c r="S12" s="133"/>
      <c r="T12" s="133"/>
    </row>
    <row r="14" spans="1:20" s="1" customFormat="1" ht="15.75" x14ac:dyDescent="0.25">
      <c r="A14" s="139" t="s">
        <v>456</v>
      </c>
      <c r="B14" s="139"/>
      <c r="C14" s="139"/>
      <c r="D14" s="139"/>
      <c r="E14" s="139"/>
      <c r="F14" s="139"/>
      <c r="G14" s="139"/>
      <c r="H14" s="139"/>
      <c r="I14" s="139"/>
      <c r="J14" s="139"/>
      <c r="K14" s="139"/>
      <c r="L14" s="139"/>
      <c r="M14" s="139"/>
      <c r="N14" s="139"/>
      <c r="O14" s="139"/>
      <c r="P14" s="139"/>
      <c r="Q14" s="139"/>
      <c r="R14" s="139"/>
      <c r="S14" s="139"/>
      <c r="T14" s="139"/>
    </row>
    <row r="15" spans="1:20" s="1" customFormat="1" ht="15.75" x14ac:dyDescent="0.25">
      <c r="A15" s="133" t="s">
        <v>7</v>
      </c>
      <c r="B15" s="133"/>
      <c r="C15" s="133"/>
      <c r="D15" s="133"/>
      <c r="E15" s="133"/>
      <c r="F15" s="133"/>
      <c r="G15" s="133"/>
      <c r="H15" s="133"/>
      <c r="I15" s="133"/>
      <c r="J15" s="133"/>
      <c r="K15" s="133"/>
      <c r="L15" s="133"/>
      <c r="M15" s="133"/>
      <c r="N15" s="133"/>
      <c r="O15" s="133"/>
      <c r="P15" s="133"/>
      <c r="Q15" s="133"/>
      <c r="R15" s="133"/>
      <c r="S15" s="133"/>
      <c r="T15" s="133"/>
    </row>
    <row r="17" spans="1:20" s="9" customFormat="1" ht="18.75" x14ac:dyDescent="0.3">
      <c r="A17" s="134" t="s">
        <v>62</v>
      </c>
      <c r="B17" s="134"/>
      <c r="C17" s="134"/>
      <c r="D17" s="134"/>
      <c r="E17" s="134"/>
      <c r="F17" s="134"/>
      <c r="G17" s="134"/>
      <c r="H17" s="134"/>
      <c r="I17" s="134"/>
      <c r="J17" s="134"/>
      <c r="K17" s="134"/>
      <c r="L17" s="134"/>
      <c r="M17" s="134"/>
      <c r="N17" s="134"/>
      <c r="O17" s="134"/>
      <c r="P17" s="134"/>
      <c r="Q17" s="134"/>
      <c r="R17" s="134"/>
      <c r="S17" s="134"/>
      <c r="T17" s="134"/>
    </row>
    <row r="18" spans="1:20" s="1" customFormat="1" ht="15.75" x14ac:dyDescent="0.25"/>
    <row r="19" spans="1:20" s="1" customFormat="1" ht="15.75" x14ac:dyDescent="0.25">
      <c r="A19" s="137" t="s">
        <v>9</v>
      </c>
      <c r="B19" s="137" t="s">
        <v>63</v>
      </c>
      <c r="C19" s="137"/>
      <c r="D19" s="137" t="s">
        <v>64</v>
      </c>
      <c r="E19" s="137" t="s">
        <v>65</v>
      </c>
      <c r="F19" s="137"/>
      <c r="G19" s="137" t="s">
        <v>66</v>
      </c>
      <c r="H19" s="137"/>
      <c r="I19" s="137" t="s">
        <v>67</v>
      </c>
      <c r="J19" s="137"/>
      <c r="K19" s="137" t="s">
        <v>68</v>
      </c>
      <c r="L19" s="137" t="s">
        <v>69</v>
      </c>
      <c r="M19" s="137"/>
      <c r="N19" s="137" t="s">
        <v>70</v>
      </c>
      <c r="O19" s="137"/>
      <c r="P19" s="137" t="s">
        <v>71</v>
      </c>
      <c r="Q19" s="141" t="s">
        <v>72</v>
      </c>
      <c r="R19" s="141"/>
      <c r="S19" s="141" t="s">
        <v>73</v>
      </c>
      <c r="T19" s="141"/>
    </row>
    <row r="20" spans="1:20" s="1" customFormat="1" ht="94.5" x14ac:dyDescent="0.25">
      <c r="A20" s="142"/>
      <c r="B20" s="143"/>
      <c r="C20" s="144"/>
      <c r="D20" s="142"/>
      <c r="E20" s="143"/>
      <c r="F20" s="144"/>
      <c r="G20" s="143"/>
      <c r="H20" s="144"/>
      <c r="I20" s="143"/>
      <c r="J20" s="144"/>
      <c r="K20" s="138"/>
      <c r="L20" s="143"/>
      <c r="M20" s="144"/>
      <c r="N20" s="143"/>
      <c r="O20" s="144"/>
      <c r="P20" s="138"/>
      <c r="Q20" s="6" t="s">
        <v>74</v>
      </c>
      <c r="R20" s="6" t="s">
        <v>75</v>
      </c>
      <c r="S20" s="6" t="s">
        <v>76</v>
      </c>
      <c r="T20" s="6" t="s">
        <v>77</v>
      </c>
    </row>
    <row r="21" spans="1:20" s="1" customFormat="1" ht="15.75" x14ac:dyDescent="0.25">
      <c r="A21" s="138"/>
      <c r="B21" s="6" t="s">
        <v>78</v>
      </c>
      <c r="C21" s="6" t="s">
        <v>79</v>
      </c>
      <c r="D21" s="138"/>
      <c r="E21" s="6" t="s">
        <v>78</v>
      </c>
      <c r="F21" s="6" t="s">
        <v>79</v>
      </c>
      <c r="G21" s="6" t="s">
        <v>78</v>
      </c>
      <c r="H21" s="6" t="s">
        <v>79</v>
      </c>
      <c r="I21" s="6" t="s">
        <v>78</v>
      </c>
      <c r="J21" s="6" t="s">
        <v>79</v>
      </c>
      <c r="K21" s="6" t="s">
        <v>78</v>
      </c>
      <c r="L21" s="6" t="s">
        <v>78</v>
      </c>
      <c r="M21" s="6" t="s">
        <v>79</v>
      </c>
      <c r="N21" s="6" t="s">
        <v>78</v>
      </c>
      <c r="O21" s="6" t="s">
        <v>79</v>
      </c>
      <c r="P21" s="6" t="s">
        <v>78</v>
      </c>
      <c r="Q21" s="6" t="s">
        <v>78</v>
      </c>
      <c r="R21" s="6" t="s">
        <v>78</v>
      </c>
      <c r="S21" s="6" t="s">
        <v>78</v>
      </c>
      <c r="T21" s="6" t="s">
        <v>78</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workbookViewId="0">
      <selection activeCell="R24" sqref="R24"/>
    </sheetView>
  </sheetViews>
  <sheetFormatPr defaultColWidth="9" defaultRowHeight="15" x14ac:dyDescent="0.25"/>
  <cols>
    <col min="1" max="1" width="9" style="8" customWidth="1"/>
    <col min="2" max="2" width="15.140625" style="8" customWidth="1"/>
    <col min="3" max="3" width="13.85546875" style="8" customWidth="1"/>
    <col min="4" max="4" width="18.42578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135" t="s">
        <v>606</v>
      </c>
      <c r="C4" s="135"/>
      <c r="D4" s="135"/>
      <c r="E4" s="135"/>
      <c r="F4" s="135"/>
      <c r="G4" s="135"/>
      <c r="H4" s="135"/>
      <c r="I4" s="135"/>
      <c r="J4" s="135"/>
      <c r="K4" s="135"/>
      <c r="L4" s="135"/>
      <c r="M4" s="135"/>
      <c r="N4" s="135"/>
      <c r="O4" s="135"/>
      <c r="P4" s="135"/>
      <c r="Q4" s="135"/>
      <c r="R4" s="135"/>
      <c r="S4" s="135"/>
      <c r="T4" s="135"/>
    </row>
    <row r="6" spans="1:20" s="1" customFormat="1" ht="18.75" x14ac:dyDescent="0.3">
      <c r="A6" s="136" t="s">
        <v>3</v>
      </c>
      <c r="B6" s="136"/>
      <c r="C6" s="136"/>
      <c r="D6" s="136"/>
      <c r="E6" s="136"/>
      <c r="F6" s="136"/>
      <c r="G6" s="136"/>
      <c r="H6" s="136"/>
      <c r="I6" s="136"/>
      <c r="J6" s="136"/>
      <c r="K6" s="136"/>
      <c r="L6" s="136"/>
      <c r="M6" s="136"/>
      <c r="N6" s="136"/>
      <c r="O6" s="136"/>
      <c r="P6" s="136"/>
      <c r="Q6" s="136"/>
      <c r="R6" s="136"/>
      <c r="S6" s="136"/>
      <c r="T6" s="136"/>
    </row>
    <row r="8" spans="1:20" s="1" customFormat="1" ht="15.75" x14ac:dyDescent="0.25">
      <c r="A8" s="135" t="s">
        <v>4</v>
      </c>
      <c r="B8" s="135"/>
      <c r="C8" s="135"/>
      <c r="D8" s="135"/>
      <c r="E8" s="135"/>
      <c r="F8" s="135"/>
      <c r="G8" s="135"/>
      <c r="H8" s="135"/>
      <c r="I8" s="135"/>
      <c r="J8" s="135"/>
      <c r="K8" s="135"/>
      <c r="L8" s="135"/>
      <c r="M8" s="135"/>
      <c r="N8" s="135"/>
      <c r="O8" s="135"/>
      <c r="P8" s="135"/>
      <c r="Q8" s="135"/>
      <c r="R8" s="135"/>
      <c r="S8" s="135"/>
      <c r="T8" s="135"/>
    </row>
    <row r="9" spans="1:20" s="1" customFormat="1" ht="15.75" x14ac:dyDescent="0.25">
      <c r="A9" s="133" t="s">
        <v>5</v>
      </c>
      <c r="B9" s="133"/>
      <c r="C9" s="133"/>
      <c r="D9" s="133"/>
      <c r="E9" s="133"/>
      <c r="F9" s="133"/>
      <c r="G9" s="133"/>
      <c r="H9" s="133"/>
      <c r="I9" s="133"/>
      <c r="J9" s="133"/>
      <c r="K9" s="133"/>
      <c r="L9" s="133"/>
      <c r="M9" s="133"/>
      <c r="N9" s="133"/>
      <c r="O9" s="133"/>
      <c r="P9" s="133"/>
      <c r="Q9" s="133"/>
      <c r="R9" s="133"/>
      <c r="S9" s="133"/>
      <c r="T9" s="133"/>
    </row>
    <row r="11" spans="1:20" s="1" customFormat="1" ht="15.75" x14ac:dyDescent="0.25">
      <c r="A11" s="135" t="s">
        <v>438</v>
      </c>
      <c r="B11" s="135"/>
      <c r="C11" s="135"/>
      <c r="D11" s="135"/>
      <c r="E11" s="135"/>
      <c r="F11" s="135"/>
      <c r="G11" s="135"/>
      <c r="H11" s="135"/>
      <c r="I11" s="135"/>
      <c r="J11" s="135"/>
      <c r="K11" s="135"/>
      <c r="L11" s="135"/>
      <c r="M11" s="135"/>
      <c r="N11" s="135"/>
      <c r="O11" s="135"/>
      <c r="P11" s="135"/>
      <c r="Q11" s="135"/>
      <c r="R11" s="135"/>
      <c r="S11" s="135"/>
      <c r="T11" s="135"/>
    </row>
    <row r="12" spans="1:20" s="1" customFormat="1" ht="15.75" x14ac:dyDescent="0.25">
      <c r="A12" s="133" t="s">
        <v>6</v>
      </c>
      <c r="B12" s="133"/>
      <c r="C12" s="133"/>
      <c r="D12" s="133"/>
      <c r="E12" s="133"/>
      <c r="F12" s="133"/>
      <c r="G12" s="133"/>
      <c r="H12" s="133"/>
      <c r="I12" s="133"/>
      <c r="J12" s="133"/>
      <c r="K12" s="133"/>
      <c r="L12" s="133"/>
      <c r="M12" s="133"/>
      <c r="N12" s="133"/>
      <c r="O12" s="133"/>
      <c r="P12" s="133"/>
      <c r="Q12" s="133"/>
      <c r="R12" s="133"/>
      <c r="S12" s="133"/>
      <c r="T12" s="133"/>
    </row>
    <row r="14" spans="1:20" s="1" customFormat="1" ht="15.75" x14ac:dyDescent="0.25">
      <c r="A14" s="139" t="s">
        <v>456</v>
      </c>
      <c r="B14" s="139"/>
      <c r="C14" s="139"/>
      <c r="D14" s="139"/>
      <c r="E14" s="139"/>
      <c r="F14" s="139"/>
      <c r="G14" s="139"/>
      <c r="H14" s="139"/>
      <c r="I14" s="139"/>
      <c r="J14" s="139"/>
      <c r="K14" s="139"/>
      <c r="L14" s="139"/>
      <c r="M14" s="139"/>
      <c r="N14" s="139"/>
      <c r="O14" s="139"/>
      <c r="P14" s="139"/>
      <c r="Q14" s="139"/>
      <c r="R14" s="139"/>
      <c r="S14" s="139"/>
      <c r="T14" s="139"/>
    </row>
    <row r="15" spans="1:20" s="1" customFormat="1" ht="15.75" x14ac:dyDescent="0.25">
      <c r="A15" s="133" t="s">
        <v>7</v>
      </c>
      <c r="B15" s="133"/>
      <c r="C15" s="133"/>
      <c r="D15" s="133"/>
      <c r="E15" s="133"/>
      <c r="F15" s="133"/>
      <c r="G15" s="133"/>
      <c r="H15" s="133"/>
      <c r="I15" s="133"/>
      <c r="J15" s="133"/>
      <c r="K15" s="133"/>
      <c r="L15" s="133"/>
      <c r="M15" s="133"/>
      <c r="N15" s="133"/>
      <c r="O15" s="133"/>
      <c r="P15" s="133"/>
      <c r="Q15" s="133"/>
      <c r="R15" s="133"/>
      <c r="S15" s="133"/>
      <c r="T15" s="133"/>
    </row>
    <row r="17" spans="1:27" s="9" customFormat="1" ht="18.75" x14ac:dyDescent="0.3">
      <c r="A17" s="134" t="s">
        <v>80</v>
      </c>
      <c r="B17" s="134"/>
      <c r="C17" s="134"/>
      <c r="D17" s="134"/>
      <c r="E17" s="134"/>
      <c r="F17" s="134"/>
      <c r="G17" s="134"/>
      <c r="H17" s="134"/>
      <c r="I17" s="134"/>
      <c r="J17" s="134"/>
      <c r="K17" s="134"/>
      <c r="L17" s="134"/>
      <c r="M17" s="134"/>
      <c r="N17" s="134"/>
      <c r="O17" s="134"/>
      <c r="P17" s="134"/>
      <c r="Q17" s="134"/>
      <c r="R17" s="134"/>
      <c r="S17" s="134"/>
      <c r="T17" s="134"/>
    </row>
    <row r="19" spans="1:27" s="1" customFormat="1" ht="15.75" x14ac:dyDescent="0.25">
      <c r="A19" s="137" t="s">
        <v>9</v>
      </c>
      <c r="B19" s="137" t="s">
        <v>81</v>
      </c>
      <c r="C19" s="137"/>
      <c r="D19" s="137" t="s">
        <v>82</v>
      </c>
      <c r="E19" s="137"/>
      <c r="F19" s="141" t="s">
        <v>52</v>
      </c>
      <c r="G19" s="141"/>
      <c r="H19" s="141"/>
      <c r="I19" s="141"/>
      <c r="J19" s="137" t="s">
        <v>83</v>
      </c>
      <c r="K19" s="137" t="s">
        <v>84</v>
      </c>
      <c r="L19" s="137"/>
      <c r="M19" s="137" t="s">
        <v>85</v>
      </c>
      <c r="N19" s="137"/>
      <c r="O19" s="137" t="s">
        <v>86</v>
      </c>
      <c r="P19" s="137"/>
      <c r="Q19" s="137" t="s">
        <v>87</v>
      </c>
      <c r="R19" s="137"/>
      <c r="S19" s="137" t="s">
        <v>88</v>
      </c>
      <c r="T19" s="137" t="s">
        <v>89</v>
      </c>
      <c r="U19" s="137" t="s">
        <v>90</v>
      </c>
      <c r="V19" s="137" t="s">
        <v>91</v>
      </c>
      <c r="W19" s="137"/>
      <c r="X19" s="141" t="s">
        <v>72</v>
      </c>
      <c r="Y19" s="141"/>
      <c r="Z19" s="141" t="s">
        <v>73</v>
      </c>
      <c r="AA19" s="141"/>
    </row>
    <row r="20" spans="1:27" s="1" customFormat="1" ht="110.25" x14ac:dyDescent="0.25">
      <c r="A20" s="142"/>
      <c r="B20" s="143"/>
      <c r="C20" s="144"/>
      <c r="D20" s="143"/>
      <c r="E20" s="144"/>
      <c r="F20" s="141" t="s">
        <v>92</v>
      </c>
      <c r="G20" s="141"/>
      <c r="H20" s="141" t="s">
        <v>93</v>
      </c>
      <c r="I20" s="141"/>
      <c r="J20" s="138"/>
      <c r="K20" s="143"/>
      <c r="L20" s="144"/>
      <c r="M20" s="143"/>
      <c r="N20" s="144"/>
      <c r="O20" s="143"/>
      <c r="P20" s="144"/>
      <c r="Q20" s="143"/>
      <c r="R20" s="144"/>
      <c r="S20" s="138"/>
      <c r="T20" s="138"/>
      <c r="U20" s="138"/>
      <c r="V20" s="143"/>
      <c r="W20" s="144"/>
      <c r="X20" s="6" t="s">
        <v>74</v>
      </c>
      <c r="Y20" s="6" t="s">
        <v>75</v>
      </c>
      <c r="Z20" s="6" t="s">
        <v>76</v>
      </c>
      <c r="AA20" s="6" t="s">
        <v>77</v>
      </c>
    </row>
    <row r="21" spans="1:27" s="1" customFormat="1" ht="15.75" x14ac:dyDescent="0.25">
      <c r="A21" s="138"/>
      <c r="B21" s="6" t="s">
        <v>78</v>
      </c>
      <c r="C21" s="6" t="s">
        <v>79</v>
      </c>
      <c r="D21" s="6" t="s">
        <v>78</v>
      </c>
      <c r="E21" s="6" t="s">
        <v>79</v>
      </c>
      <c r="F21" s="6" t="s">
        <v>78</v>
      </c>
      <c r="G21" s="6" t="s">
        <v>79</v>
      </c>
      <c r="H21" s="6" t="s">
        <v>78</v>
      </c>
      <c r="I21" s="6" t="s">
        <v>79</v>
      </c>
      <c r="J21" s="6" t="s">
        <v>78</v>
      </c>
      <c r="K21" s="6" t="s">
        <v>78</v>
      </c>
      <c r="L21" s="6" t="s">
        <v>79</v>
      </c>
      <c r="M21" s="6" t="s">
        <v>78</v>
      </c>
      <c r="N21" s="6" t="s">
        <v>79</v>
      </c>
      <c r="O21" s="6" t="s">
        <v>78</v>
      </c>
      <c r="P21" s="6" t="s">
        <v>79</v>
      </c>
      <c r="Q21" s="6" t="s">
        <v>78</v>
      </c>
      <c r="R21" s="6" t="s">
        <v>79</v>
      </c>
      <c r="S21" s="6" t="s">
        <v>78</v>
      </c>
      <c r="T21" s="6" t="s">
        <v>78</v>
      </c>
      <c r="U21" s="6" t="s">
        <v>78</v>
      </c>
      <c r="V21" s="6" t="s">
        <v>78</v>
      </c>
      <c r="W21" s="6" t="s">
        <v>79</v>
      </c>
      <c r="X21" s="6" t="s">
        <v>78</v>
      </c>
      <c r="Y21" s="6" t="s">
        <v>78</v>
      </c>
      <c r="Z21" s="6" t="s">
        <v>78</v>
      </c>
      <c r="AA21" s="6" t="s">
        <v>78</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row r="23" spans="1:27" ht="60" x14ac:dyDescent="0.25">
      <c r="A23" s="27"/>
      <c r="B23" s="27" t="s">
        <v>418</v>
      </c>
      <c r="C23" s="27" t="s">
        <v>418</v>
      </c>
      <c r="D23" s="27" t="s">
        <v>600</v>
      </c>
      <c r="E23" s="27" t="s">
        <v>600</v>
      </c>
      <c r="F23" s="27">
        <v>10</v>
      </c>
      <c r="G23" s="27">
        <v>10</v>
      </c>
      <c r="H23" s="27">
        <v>10</v>
      </c>
      <c r="I23" s="27">
        <v>10</v>
      </c>
      <c r="J23" s="31">
        <v>1975</v>
      </c>
      <c r="K23" s="27">
        <v>1</v>
      </c>
      <c r="L23" s="27">
        <v>1</v>
      </c>
      <c r="M23" s="27">
        <v>50</v>
      </c>
      <c r="N23" s="27">
        <v>120</v>
      </c>
      <c r="O23" s="27" t="s">
        <v>419</v>
      </c>
      <c r="P23" s="27" t="s">
        <v>420</v>
      </c>
      <c r="Q23" s="27">
        <v>16.585000000000001</v>
      </c>
      <c r="R23" s="27">
        <f>Q23</f>
        <v>16.585000000000001</v>
      </c>
      <c r="S23" s="27">
        <v>2003</v>
      </c>
      <c r="T23" s="27">
        <v>2014</v>
      </c>
      <c r="U23" s="27">
        <v>1</v>
      </c>
      <c r="V23" s="27" t="s">
        <v>421</v>
      </c>
      <c r="W23" s="27" t="s">
        <v>422</v>
      </c>
      <c r="X23" s="27" t="s">
        <v>423</v>
      </c>
      <c r="Y23" s="27" t="s">
        <v>423</v>
      </c>
      <c r="Z23" s="27" t="s">
        <v>434</v>
      </c>
      <c r="AA23" s="27" t="s">
        <v>424</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activeCell="C31" sqref="C31"/>
    </sheetView>
  </sheetViews>
  <sheetFormatPr defaultColWidth="9" defaultRowHeight="15.75" x14ac:dyDescent="0.25"/>
  <cols>
    <col min="1" max="1" width="9" style="8" customWidth="1"/>
    <col min="2" max="2" width="56.85546875" style="1" customWidth="1"/>
    <col min="3" max="3" width="54.42578125" style="1" customWidth="1"/>
    <col min="4" max="4" width="64.28515625" customWidth="1"/>
  </cols>
  <sheetData>
    <row r="1" spans="1:3" x14ac:dyDescent="0.25">
      <c r="C1" s="1" t="s">
        <v>0</v>
      </c>
    </row>
    <row r="2" spans="1:3" x14ac:dyDescent="0.25">
      <c r="C2" s="1" t="s">
        <v>1</v>
      </c>
    </row>
    <row r="3" spans="1:3" x14ac:dyDescent="0.25">
      <c r="C3" s="1" t="s">
        <v>2</v>
      </c>
    </row>
    <row r="5" spans="1:3" x14ac:dyDescent="0.25">
      <c r="A5" s="135" t="s">
        <v>606</v>
      </c>
      <c r="B5" s="135"/>
      <c r="C5" s="135"/>
    </row>
    <row r="7" spans="1:3" ht="18.75" x14ac:dyDescent="0.3">
      <c r="A7" s="136" t="s">
        <v>3</v>
      </c>
      <c r="B7" s="136"/>
      <c r="C7" s="136"/>
    </row>
    <row r="9" spans="1:3" x14ac:dyDescent="0.25">
      <c r="A9" s="135" t="s">
        <v>4</v>
      </c>
      <c r="B9" s="135"/>
      <c r="C9" s="135"/>
    </row>
    <row r="10" spans="1:3" x14ac:dyDescent="0.25">
      <c r="A10" s="133" t="s">
        <v>5</v>
      </c>
      <c r="B10" s="133"/>
      <c r="C10" s="133"/>
    </row>
    <row r="12" spans="1:3" x14ac:dyDescent="0.25">
      <c r="A12" s="135" t="s">
        <v>438</v>
      </c>
      <c r="B12" s="135"/>
      <c r="C12" s="135"/>
    </row>
    <row r="13" spans="1:3" x14ac:dyDescent="0.25">
      <c r="A13" s="133" t="s">
        <v>6</v>
      </c>
      <c r="B13" s="133"/>
      <c r="C13" s="133"/>
    </row>
    <row r="15" spans="1:3" ht="36.75" customHeight="1" x14ac:dyDescent="0.25">
      <c r="A15" s="132" t="s">
        <v>456</v>
      </c>
      <c r="B15" s="132"/>
      <c r="C15" s="132"/>
    </row>
    <row r="16" spans="1:3" x14ac:dyDescent="0.25">
      <c r="A16" s="133" t="s">
        <v>7</v>
      </c>
      <c r="B16" s="133"/>
      <c r="C16" s="133"/>
    </row>
    <row r="18" spans="1:3" ht="18.75" x14ac:dyDescent="0.3">
      <c r="A18" s="140" t="s">
        <v>94</v>
      </c>
      <c r="B18" s="140"/>
      <c r="C18" s="140"/>
    </row>
    <row r="20" spans="1:3" x14ac:dyDescent="0.25">
      <c r="A20" s="2" t="s">
        <v>9</v>
      </c>
      <c r="B20" s="3" t="s">
        <v>10</v>
      </c>
      <c r="C20" s="3" t="s">
        <v>11</v>
      </c>
    </row>
    <row r="21" spans="1:3" ht="15.6" x14ac:dyDescent="0.3">
      <c r="A21" s="4">
        <v>1</v>
      </c>
      <c r="B21" s="4">
        <v>2</v>
      </c>
      <c r="C21" s="4">
        <v>3</v>
      </c>
    </row>
    <row r="22" spans="1:3" ht="31.5" x14ac:dyDescent="0.25">
      <c r="A22" s="26">
        <v>1</v>
      </c>
      <c r="B22" s="70" t="s">
        <v>95</v>
      </c>
      <c r="C22" s="69" t="s">
        <v>435</v>
      </c>
    </row>
    <row r="23" spans="1:3" ht="31.5" x14ac:dyDescent="0.25">
      <c r="A23" s="26">
        <v>2</v>
      </c>
      <c r="B23" s="70" t="s">
        <v>96</v>
      </c>
      <c r="C23" s="69" t="s">
        <v>510</v>
      </c>
    </row>
    <row r="24" spans="1:3" ht="47.25" x14ac:dyDescent="0.25">
      <c r="A24" s="26">
        <v>3</v>
      </c>
      <c r="B24" s="70" t="s">
        <v>97</v>
      </c>
      <c r="C24" s="69" t="s">
        <v>511</v>
      </c>
    </row>
    <row r="25" spans="1:3" ht="31.5" x14ac:dyDescent="0.25">
      <c r="A25" s="26">
        <v>4</v>
      </c>
      <c r="B25" s="70" t="s">
        <v>98</v>
      </c>
      <c r="C25" s="89" t="str">
        <f>CONCATENATE(ROUND('6.2. Паспорт фин осв ввод '!D60/'6.2. Паспорт фин осв ввод '!D64,3), " млн. руб. / км")</f>
        <v>1,803 млн. руб. / км</v>
      </c>
    </row>
    <row r="26" spans="1:3" ht="31.5" x14ac:dyDescent="0.25">
      <c r="A26" s="26">
        <v>5</v>
      </c>
      <c r="B26" s="70" t="s">
        <v>99</v>
      </c>
      <c r="C26" s="69" t="s">
        <v>436</v>
      </c>
    </row>
    <row r="27" spans="1:3" ht="31.5" x14ac:dyDescent="0.25">
      <c r="A27" s="26">
        <v>6</v>
      </c>
      <c r="B27" s="70" t="s">
        <v>100</v>
      </c>
      <c r="C27" s="69" t="s">
        <v>457</v>
      </c>
    </row>
    <row r="28" spans="1:3" x14ac:dyDescent="0.25">
      <c r="A28" s="26">
        <v>7</v>
      </c>
      <c r="B28" s="70" t="s">
        <v>101</v>
      </c>
      <c r="C28" s="72">
        <v>2018</v>
      </c>
    </row>
    <row r="29" spans="1:3" x14ac:dyDescent="0.25">
      <c r="A29" s="26">
        <v>8</v>
      </c>
      <c r="B29" s="70" t="s">
        <v>102</v>
      </c>
      <c r="C29" s="72">
        <v>2020</v>
      </c>
    </row>
    <row r="30" spans="1:3" x14ac:dyDescent="0.25">
      <c r="A30" s="26">
        <v>9</v>
      </c>
      <c r="B30" s="70" t="s">
        <v>103</v>
      </c>
      <c r="C30" s="69" t="s">
        <v>607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AB30"/>
  <sheetViews>
    <sheetView topLeftCell="A7" zoomScale="85" zoomScaleNormal="85" workbookViewId="0">
      <selection activeCell="A15" sqref="A15:Z15"/>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13.28515625" style="8" customWidth="1"/>
    <col min="16" max="18" width="9" style="8" customWidth="1"/>
    <col min="19" max="19" width="11.28515625" style="8" customWidth="1"/>
    <col min="20" max="20" width="12.5703125" style="8" customWidth="1"/>
    <col min="21" max="21" width="9" style="8" customWidth="1"/>
    <col min="22" max="22" width="5.85546875" style="8" customWidth="1"/>
    <col min="23" max="23" width="15.5703125" style="8" customWidth="1"/>
    <col min="24" max="24" width="11.7109375" style="8" customWidth="1"/>
    <col min="25" max="25" width="9" style="8" customWidth="1"/>
    <col min="26" max="26" width="39.85546875" style="8" customWidth="1"/>
    <col min="27" max="27" width="13.140625" style="8" customWidth="1"/>
  </cols>
  <sheetData>
    <row r="5" spans="1:27" ht="15.75" x14ac:dyDescent="0.25">
      <c r="A5" s="135" t="s">
        <v>606</v>
      </c>
      <c r="B5" s="135"/>
      <c r="C5" s="135"/>
      <c r="D5" s="135"/>
      <c r="E5" s="135"/>
      <c r="F5" s="135"/>
      <c r="G5" s="135"/>
      <c r="H5" s="135"/>
      <c r="I5" s="135"/>
      <c r="J5" s="135"/>
      <c r="K5" s="135"/>
      <c r="L5" s="135"/>
      <c r="M5" s="135"/>
      <c r="N5" s="135"/>
      <c r="O5" s="135"/>
      <c r="P5" s="135"/>
      <c r="Q5" s="135"/>
      <c r="R5" s="135"/>
      <c r="S5" s="135"/>
      <c r="T5" s="135"/>
      <c r="U5" s="135"/>
      <c r="V5" s="135"/>
      <c r="W5" s="135"/>
      <c r="X5" s="135"/>
      <c r="Y5" s="135"/>
      <c r="Z5" s="135"/>
      <c r="AA5" s="56"/>
    </row>
    <row r="7" spans="1:27" ht="18.75" x14ac:dyDescent="0.3">
      <c r="A7" s="136" t="s">
        <v>3</v>
      </c>
      <c r="B7" s="136"/>
      <c r="C7" s="136"/>
      <c r="D7" s="136"/>
      <c r="E7" s="136"/>
      <c r="F7" s="136"/>
      <c r="G7" s="136"/>
      <c r="H7" s="136"/>
      <c r="I7" s="136"/>
      <c r="J7" s="136"/>
      <c r="K7" s="136"/>
      <c r="L7" s="136"/>
      <c r="M7" s="136"/>
      <c r="N7" s="136"/>
      <c r="O7" s="136"/>
      <c r="P7" s="136"/>
      <c r="Q7" s="136"/>
      <c r="R7" s="136"/>
      <c r="S7" s="136"/>
      <c r="T7" s="136"/>
      <c r="U7" s="136"/>
      <c r="V7" s="136"/>
      <c r="W7" s="136"/>
      <c r="X7" s="136"/>
      <c r="Y7" s="136"/>
      <c r="Z7" s="136"/>
      <c r="AA7" s="57"/>
    </row>
    <row r="9" spans="1:27" ht="15.75" x14ac:dyDescent="0.25">
      <c r="A9" s="135" t="s">
        <v>4</v>
      </c>
      <c r="B9" s="135"/>
      <c r="C9" s="135"/>
      <c r="D9" s="135"/>
      <c r="E9" s="135"/>
      <c r="F9" s="135"/>
      <c r="G9" s="135"/>
      <c r="H9" s="135"/>
      <c r="I9" s="135"/>
      <c r="J9" s="135"/>
      <c r="K9" s="135"/>
      <c r="L9" s="135"/>
      <c r="M9" s="135"/>
      <c r="N9" s="135"/>
      <c r="O9" s="135"/>
      <c r="P9" s="135"/>
      <c r="Q9" s="135"/>
      <c r="R9" s="135"/>
      <c r="S9" s="135"/>
      <c r="T9" s="135"/>
      <c r="U9" s="135"/>
      <c r="V9" s="135"/>
      <c r="W9" s="135"/>
      <c r="X9" s="135"/>
      <c r="Y9" s="135"/>
      <c r="Z9" s="135"/>
      <c r="AA9" s="56"/>
    </row>
    <row r="10" spans="1:27" ht="15.75" x14ac:dyDescent="0.25">
      <c r="A10" s="133" t="s">
        <v>5</v>
      </c>
      <c r="B10" s="133"/>
      <c r="C10" s="133"/>
      <c r="D10" s="133"/>
      <c r="E10" s="133"/>
      <c r="F10" s="133"/>
      <c r="G10" s="133"/>
      <c r="H10" s="133"/>
      <c r="I10" s="133"/>
      <c r="J10" s="133"/>
      <c r="K10" s="133"/>
      <c r="L10" s="133"/>
      <c r="M10" s="133"/>
      <c r="N10" s="133"/>
      <c r="O10" s="133"/>
      <c r="P10" s="133"/>
      <c r="Q10" s="133"/>
      <c r="R10" s="133"/>
      <c r="S10" s="133"/>
      <c r="T10" s="133"/>
      <c r="U10" s="133"/>
      <c r="V10" s="133"/>
      <c r="W10" s="133"/>
      <c r="X10" s="133"/>
      <c r="Y10" s="133"/>
      <c r="Z10" s="133"/>
      <c r="AA10" s="55"/>
    </row>
    <row r="12" spans="1:27" ht="15.75" x14ac:dyDescent="0.25">
      <c r="A12" s="135" t="s">
        <v>438</v>
      </c>
      <c r="B12" s="135"/>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56"/>
    </row>
    <row r="13" spans="1:27" ht="15.75" x14ac:dyDescent="0.25">
      <c r="A13" s="133" t="s">
        <v>6</v>
      </c>
      <c r="B13" s="133"/>
      <c r="C13" s="133"/>
      <c r="D13" s="133"/>
      <c r="E13" s="133"/>
      <c r="F13" s="133"/>
      <c r="G13" s="133"/>
      <c r="H13" s="133"/>
      <c r="I13" s="133"/>
      <c r="J13" s="133"/>
      <c r="K13" s="133"/>
      <c r="L13" s="133"/>
      <c r="M13" s="133"/>
      <c r="N13" s="133"/>
      <c r="O13" s="133"/>
      <c r="P13" s="133"/>
      <c r="Q13" s="133"/>
      <c r="R13" s="133"/>
      <c r="S13" s="133"/>
      <c r="T13" s="133"/>
      <c r="U13" s="133"/>
      <c r="V13" s="133"/>
      <c r="W13" s="133"/>
      <c r="X13" s="133"/>
      <c r="Y13" s="133"/>
      <c r="Z13" s="133"/>
      <c r="AA13" s="55"/>
    </row>
    <row r="15" spans="1:27" ht="15.75" x14ac:dyDescent="0.25">
      <c r="A15" s="139" t="s">
        <v>456</v>
      </c>
      <c r="B15" s="139"/>
      <c r="C15" s="139"/>
      <c r="D15" s="139"/>
      <c r="E15" s="139"/>
      <c r="F15" s="139"/>
      <c r="G15" s="139"/>
      <c r="H15" s="139"/>
      <c r="I15" s="139"/>
      <c r="J15" s="139"/>
      <c r="K15" s="139"/>
      <c r="L15" s="139"/>
      <c r="M15" s="139"/>
      <c r="N15" s="139"/>
      <c r="O15" s="139"/>
      <c r="P15" s="139"/>
      <c r="Q15" s="139"/>
      <c r="R15" s="139"/>
      <c r="S15" s="139"/>
      <c r="T15" s="139"/>
      <c r="U15" s="139"/>
      <c r="V15" s="139"/>
      <c r="W15" s="139"/>
      <c r="X15" s="139"/>
      <c r="Y15" s="139"/>
      <c r="Z15" s="139"/>
      <c r="AA15" s="54"/>
    </row>
    <row r="16" spans="1:27" ht="15.75" x14ac:dyDescent="0.25">
      <c r="A16" s="133" t="s">
        <v>7</v>
      </c>
      <c r="B16" s="133"/>
      <c r="C16" s="133"/>
      <c r="D16" s="133"/>
      <c r="E16" s="133"/>
      <c r="F16" s="133"/>
      <c r="G16" s="133"/>
      <c r="H16" s="133"/>
      <c r="I16" s="133"/>
      <c r="J16" s="133"/>
      <c r="K16" s="133"/>
      <c r="L16" s="133"/>
      <c r="M16" s="133"/>
      <c r="N16" s="133"/>
      <c r="O16" s="133"/>
      <c r="P16" s="133"/>
      <c r="Q16" s="133"/>
      <c r="R16" s="133"/>
      <c r="S16" s="133"/>
      <c r="T16" s="133"/>
      <c r="U16" s="133"/>
      <c r="V16" s="133"/>
      <c r="W16" s="133"/>
      <c r="X16" s="133"/>
      <c r="Y16" s="133"/>
      <c r="Z16" s="133"/>
      <c r="AA16" s="55"/>
    </row>
    <row r="17" spans="1:28" s="12" customFormat="1" ht="15.75" x14ac:dyDescent="0.25">
      <c r="A17" s="11" t="s">
        <v>104</v>
      </c>
    </row>
    <row r="18" spans="1:28" s="13" customFormat="1" ht="15.75" x14ac:dyDescent="0.25">
      <c r="A18" s="147" t="s">
        <v>105</v>
      </c>
      <c r="B18" s="147"/>
      <c r="C18" s="147"/>
      <c r="D18" s="147"/>
      <c r="E18" s="147"/>
      <c r="F18" s="147"/>
      <c r="G18" s="147"/>
      <c r="H18" s="147"/>
      <c r="I18" s="147"/>
      <c r="J18" s="147"/>
      <c r="K18" s="147"/>
      <c r="L18" s="147"/>
      <c r="M18" s="147"/>
      <c r="N18" s="147" t="s">
        <v>106</v>
      </c>
      <c r="O18" s="147"/>
      <c r="P18" s="147"/>
      <c r="Q18" s="147"/>
      <c r="R18" s="147"/>
      <c r="S18" s="147"/>
      <c r="T18" s="147"/>
      <c r="U18" s="147"/>
      <c r="V18" s="147"/>
      <c r="W18" s="147"/>
      <c r="X18" s="147"/>
      <c r="Y18" s="147"/>
      <c r="Z18" s="147"/>
      <c r="AA18" s="40"/>
    </row>
    <row r="19" spans="1:28" s="13" customFormat="1" ht="220.5" x14ac:dyDescent="0.25">
      <c r="A19" s="58" t="s">
        <v>107</v>
      </c>
      <c r="B19" s="58" t="s">
        <v>108</v>
      </c>
      <c r="C19" s="58" t="s">
        <v>109</v>
      </c>
      <c r="D19" s="58" t="s">
        <v>110</v>
      </c>
      <c r="E19" s="58" t="s">
        <v>111</v>
      </c>
      <c r="F19" s="58" t="s">
        <v>112</v>
      </c>
      <c r="G19" s="58" t="s">
        <v>113</v>
      </c>
      <c r="H19" s="58" t="s">
        <v>114</v>
      </c>
      <c r="I19" s="58" t="s">
        <v>115</v>
      </c>
      <c r="J19" s="58" t="s">
        <v>116</v>
      </c>
      <c r="K19" s="58" t="s">
        <v>117</v>
      </c>
      <c r="L19" s="58" t="s">
        <v>118</v>
      </c>
      <c r="M19" s="58" t="s">
        <v>119</v>
      </c>
      <c r="N19" s="58" t="s">
        <v>120</v>
      </c>
      <c r="O19" s="58" t="s">
        <v>121</v>
      </c>
      <c r="P19" s="58" t="s">
        <v>122</v>
      </c>
      <c r="Q19" s="58" t="s">
        <v>123</v>
      </c>
      <c r="R19" s="58" t="s">
        <v>114</v>
      </c>
      <c r="S19" s="58" t="s">
        <v>124</v>
      </c>
      <c r="T19" s="58" t="s">
        <v>125</v>
      </c>
      <c r="U19" s="58" t="s">
        <v>126</v>
      </c>
      <c r="V19" s="58" t="s">
        <v>123</v>
      </c>
      <c r="W19" s="58" t="s">
        <v>127</v>
      </c>
      <c r="X19" s="58" t="s">
        <v>128</v>
      </c>
      <c r="Y19" s="58" t="s">
        <v>129</v>
      </c>
      <c r="Z19" s="58" t="s">
        <v>130</v>
      </c>
      <c r="AA19" s="40"/>
    </row>
    <row r="20" spans="1:28" s="13" customFormat="1" ht="15.75" x14ac:dyDescent="0.25">
      <c r="A20" s="59">
        <v>1</v>
      </c>
      <c r="B20" s="59">
        <v>2</v>
      </c>
      <c r="C20" s="59">
        <v>3</v>
      </c>
      <c r="D20" s="59">
        <v>4</v>
      </c>
      <c r="E20" s="59">
        <v>5</v>
      </c>
      <c r="F20" s="59">
        <v>6</v>
      </c>
      <c r="G20" s="59">
        <v>7</v>
      </c>
      <c r="H20" s="59">
        <v>8</v>
      </c>
      <c r="I20" s="59">
        <v>9</v>
      </c>
      <c r="J20" s="59">
        <v>10</v>
      </c>
      <c r="K20" s="59">
        <v>11</v>
      </c>
      <c r="L20" s="59">
        <v>12</v>
      </c>
      <c r="M20" s="38">
        <v>13</v>
      </c>
      <c r="N20" s="59">
        <v>14</v>
      </c>
      <c r="O20" s="59">
        <v>15</v>
      </c>
      <c r="P20" s="59">
        <v>16</v>
      </c>
      <c r="Q20" s="59">
        <v>17</v>
      </c>
      <c r="R20" s="59">
        <v>18</v>
      </c>
      <c r="S20" s="59">
        <v>19</v>
      </c>
      <c r="T20" s="59">
        <v>20</v>
      </c>
      <c r="U20" s="59">
        <v>21</v>
      </c>
      <c r="V20" s="59">
        <v>22</v>
      </c>
      <c r="W20" s="59">
        <v>23</v>
      </c>
      <c r="X20" s="59">
        <v>24</v>
      </c>
      <c r="Y20" s="59">
        <v>25</v>
      </c>
      <c r="Z20" s="59">
        <v>26</v>
      </c>
      <c r="AA20" s="41"/>
    </row>
    <row r="21" spans="1:28" ht="15.75" x14ac:dyDescent="0.25">
      <c r="A21" s="145" t="s">
        <v>425</v>
      </c>
      <c r="B21" s="146"/>
      <c r="C21" s="30">
        <f>(C22+C23+C24)/3</f>
        <v>2.5100000000000002</v>
      </c>
      <c r="D21" s="30">
        <f t="shared" ref="D21:J21" si="0">(D22+D23+D24)/3</f>
        <v>229.33333333333334</v>
      </c>
      <c r="E21" s="30">
        <f t="shared" si="0"/>
        <v>3.4666666666666665E-2</v>
      </c>
      <c r="F21" s="30">
        <f t="shared" si="0"/>
        <v>863.44</v>
      </c>
      <c r="G21" s="30">
        <f t="shared" si="0"/>
        <v>0.13052</v>
      </c>
      <c r="H21" s="30">
        <f>MAX(H22:H24)</f>
        <v>141479</v>
      </c>
      <c r="I21" s="30">
        <f>(I22+I23+I24)/3</f>
        <v>6.1991519114566315E-3</v>
      </c>
      <c r="J21" s="30">
        <f t="shared" si="0"/>
        <v>1.6481146847201163E-3</v>
      </c>
      <c r="K21" s="28"/>
      <c r="L21" s="32"/>
      <c r="M21" s="28">
        <v>2019</v>
      </c>
      <c r="N21" s="36">
        <v>0</v>
      </c>
      <c r="O21" s="36">
        <v>0</v>
      </c>
      <c r="P21" s="36">
        <v>0</v>
      </c>
      <c r="Q21" s="36">
        <v>0</v>
      </c>
      <c r="R21" s="36">
        <v>0</v>
      </c>
      <c r="S21" s="36">
        <v>0</v>
      </c>
      <c r="T21" s="36">
        <v>0</v>
      </c>
      <c r="U21" s="36">
        <v>0</v>
      </c>
      <c r="V21" s="36">
        <v>0</v>
      </c>
      <c r="W21" s="36">
        <v>0</v>
      </c>
      <c r="X21" s="36">
        <v>0</v>
      </c>
      <c r="Y21" s="36">
        <v>0</v>
      </c>
      <c r="Z21" s="28" t="s">
        <v>426</v>
      </c>
      <c r="AA21" s="41"/>
    </row>
    <row r="22" spans="1:28" ht="15.75" x14ac:dyDescent="0.25">
      <c r="A22" s="29">
        <v>2017</v>
      </c>
      <c r="B22" s="29" t="s">
        <v>429</v>
      </c>
      <c r="C22" s="30">
        <v>0</v>
      </c>
      <c r="D22" s="30">
        <v>0</v>
      </c>
      <c r="E22" s="30">
        <v>0</v>
      </c>
      <c r="F22" s="30">
        <f t="shared" ref="F22:F23" si="1">C22*D22</f>
        <v>0</v>
      </c>
      <c r="G22" s="30">
        <f t="shared" ref="G22:G23" si="2">C22*E22</f>
        <v>0</v>
      </c>
      <c r="H22" s="30">
        <v>141479</v>
      </c>
      <c r="I22" s="30">
        <f t="shared" ref="I22:I23" si="3">F22/H22</f>
        <v>0</v>
      </c>
      <c r="J22" s="30">
        <f t="shared" ref="J22:J23" si="4">D22/H22</f>
        <v>0</v>
      </c>
      <c r="K22" s="29" t="s">
        <v>427</v>
      </c>
      <c r="L22" s="33"/>
      <c r="M22" s="28">
        <v>2020</v>
      </c>
      <c r="N22" s="37">
        <v>1</v>
      </c>
      <c r="O22" s="36">
        <v>0</v>
      </c>
      <c r="P22" s="36">
        <v>0</v>
      </c>
      <c r="Q22" s="36">
        <v>0</v>
      </c>
      <c r="R22" s="36">
        <v>0</v>
      </c>
      <c r="S22" s="36">
        <v>0</v>
      </c>
      <c r="T22" s="36">
        <v>0</v>
      </c>
      <c r="U22" s="36">
        <v>0</v>
      </c>
      <c r="V22" s="36">
        <v>0</v>
      </c>
      <c r="W22" s="36">
        <v>0</v>
      </c>
      <c r="X22" s="36">
        <v>0</v>
      </c>
      <c r="Y22" s="36">
        <v>0</v>
      </c>
      <c r="Z22" s="28" t="s">
        <v>426</v>
      </c>
      <c r="AA22" s="39"/>
      <c r="AB22" s="47"/>
    </row>
    <row r="23" spans="1:28" ht="45" x14ac:dyDescent="0.25">
      <c r="A23" s="29">
        <v>2016</v>
      </c>
      <c r="B23" s="29" t="s">
        <v>429</v>
      </c>
      <c r="C23" s="30">
        <v>4.4800000000000004</v>
      </c>
      <c r="D23" s="30">
        <v>344</v>
      </c>
      <c r="E23" s="30">
        <v>5.1999999999999998E-2</v>
      </c>
      <c r="F23" s="30">
        <f t="shared" si="1"/>
        <v>1541.1200000000001</v>
      </c>
      <c r="G23" s="30">
        <f t="shared" si="2"/>
        <v>0.23296</v>
      </c>
      <c r="H23" s="30">
        <v>139861</v>
      </c>
      <c r="I23" s="30">
        <f t="shared" si="3"/>
        <v>1.1018940233517564E-2</v>
      </c>
      <c r="J23" s="30">
        <f t="shared" si="4"/>
        <v>2.4595848735530276E-3</v>
      </c>
      <c r="K23" s="29" t="s">
        <v>430</v>
      </c>
      <c r="L23" s="34" t="s">
        <v>431</v>
      </c>
      <c r="M23" s="28">
        <v>2021</v>
      </c>
      <c r="N23" s="37">
        <v>1</v>
      </c>
      <c r="O23" s="45">
        <f t="shared" ref="O23:O28" si="5">P23*$D$21</f>
        <v>191.87555555555559</v>
      </c>
      <c r="P23" s="44">
        <f t="shared" ref="P23:P28" si="6">$C$21/3</f>
        <v>0.83666666666666678</v>
      </c>
      <c r="Q23" s="42">
        <v>0</v>
      </c>
      <c r="R23" s="43">
        <v>141479</v>
      </c>
      <c r="S23" s="62">
        <f t="shared" ref="S23:S28" si="7">O23/R23</f>
        <v>1.3562122686445026E-3</v>
      </c>
      <c r="T23" s="62">
        <f t="shared" ref="T23:T28" si="8">O23/P23/R23</f>
        <v>1.6209708390173337E-3</v>
      </c>
      <c r="U23" s="36">
        <v>0</v>
      </c>
      <c r="V23" s="36">
        <v>0</v>
      </c>
      <c r="W23" s="63">
        <f t="shared" ref="W23:W28" si="9">S23-$I$21</f>
        <v>-4.8429396428121291E-3</v>
      </c>
      <c r="X23" s="46">
        <f t="shared" ref="X23:X28" si="10">T23-$J$21</f>
        <v>-2.7143845702782632E-5</v>
      </c>
      <c r="Y23" s="36">
        <v>0</v>
      </c>
      <c r="Z23" s="28" t="s">
        <v>426</v>
      </c>
      <c r="AA23" s="39"/>
      <c r="AB23" s="47"/>
    </row>
    <row r="24" spans="1:28" ht="15.75" x14ac:dyDescent="0.25">
      <c r="A24" s="29">
        <v>2015</v>
      </c>
      <c r="B24" s="29" t="s">
        <v>429</v>
      </c>
      <c r="C24" s="30">
        <v>3.05</v>
      </c>
      <c r="D24" s="30">
        <v>344</v>
      </c>
      <c r="E24" s="30">
        <v>5.1999999999999998E-2</v>
      </c>
      <c r="F24" s="30">
        <f>C24*D24</f>
        <v>1049.2</v>
      </c>
      <c r="G24" s="30">
        <f>C24*E24</f>
        <v>0.15859999999999999</v>
      </c>
      <c r="H24" s="30">
        <v>138444</v>
      </c>
      <c r="I24" s="30">
        <f>F24/H24</f>
        <v>7.5785155008523302E-3</v>
      </c>
      <c r="J24" s="30">
        <f>D24/H24</f>
        <v>2.4847591806073212E-3</v>
      </c>
      <c r="K24" s="29" t="s">
        <v>432</v>
      </c>
      <c r="L24" s="35" t="s">
        <v>428</v>
      </c>
      <c r="M24" s="28">
        <v>2022</v>
      </c>
      <c r="N24" s="37">
        <v>1</v>
      </c>
      <c r="O24" s="45">
        <f t="shared" si="5"/>
        <v>191.87555555555559</v>
      </c>
      <c r="P24" s="44">
        <f t="shared" si="6"/>
        <v>0.83666666666666678</v>
      </c>
      <c r="Q24" s="42">
        <v>0</v>
      </c>
      <c r="R24" s="43">
        <v>141479</v>
      </c>
      <c r="S24" s="62">
        <f t="shared" si="7"/>
        <v>1.3562122686445026E-3</v>
      </c>
      <c r="T24" s="62">
        <f t="shared" si="8"/>
        <v>1.6209708390173337E-3</v>
      </c>
      <c r="U24" s="36">
        <v>0</v>
      </c>
      <c r="V24" s="36">
        <v>0</v>
      </c>
      <c r="W24" s="63">
        <f t="shared" si="9"/>
        <v>-4.8429396428121291E-3</v>
      </c>
      <c r="X24" s="46">
        <f t="shared" si="10"/>
        <v>-2.7143845702782632E-5</v>
      </c>
      <c r="Y24" s="36">
        <v>0</v>
      </c>
      <c r="Z24" s="28" t="s">
        <v>426</v>
      </c>
      <c r="AA24" s="39"/>
      <c r="AB24" s="47"/>
    </row>
    <row r="25" spans="1:28" ht="15.75" x14ac:dyDescent="0.25">
      <c r="A25" s="29" t="s">
        <v>439</v>
      </c>
      <c r="B25" s="29"/>
      <c r="C25" s="29"/>
      <c r="D25" s="29"/>
      <c r="E25" s="29"/>
      <c r="F25" s="29"/>
      <c r="G25" s="29"/>
      <c r="H25" s="29"/>
      <c r="I25" s="29"/>
      <c r="J25" s="29"/>
      <c r="K25" s="29"/>
      <c r="L25" s="29"/>
      <c r="M25" s="32">
        <v>2023</v>
      </c>
      <c r="N25" s="29">
        <v>1</v>
      </c>
      <c r="O25" s="45">
        <f t="shared" si="5"/>
        <v>191.87555555555559</v>
      </c>
      <c r="P25" s="44">
        <f t="shared" si="6"/>
        <v>0.83666666666666678</v>
      </c>
      <c r="Q25" s="42">
        <v>0</v>
      </c>
      <c r="R25" s="43">
        <v>141479</v>
      </c>
      <c r="S25" s="62">
        <f t="shared" si="7"/>
        <v>1.3562122686445026E-3</v>
      </c>
      <c r="T25" s="62">
        <f t="shared" si="8"/>
        <v>1.6209708390173337E-3</v>
      </c>
      <c r="U25" s="36">
        <v>0</v>
      </c>
      <c r="V25" s="36">
        <v>0</v>
      </c>
      <c r="W25" s="63">
        <f t="shared" si="9"/>
        <v>-4.8429396428121291E-3</v>
      </c>
      <c r="X25" s="46">
        <f t="shared" si="10"/>
        <v>-2.7143845702782632E-5</v>
      </c>
      <c r="Y25" s="36">
        <v>0</v>
      </c>
      <c r="Z25" s="28" t="s">
        <v>426</v>
      </c>
      <c r="AA25" s="39"/>
      <c r="AB25" s="47"/>
    </row>
    <row r="26" spans="1:28" ht="15.75" x14ac:dyDescent="0.25">
      <c r="A26" s="29" t="s">
        <v>439</v>
      </c>
      <c r="B26" s="29"/>
      <c r="C26" s="29"/>
      <c r="D26" s="29"/>
      <c r="E26" s="29"/>
      <c r="F26" s="29"/>
      <c r="G26" s="29"/>
      <c r="H26" s="29"/>
      <c r="I26" s="29"/>
      <c r="J26" s="29"/>
      <c r="K26" s="29"/>
      <c r="L26" s="29"/>
      <c r="M26" s="32">
        <v>2024</v>
      </c>
      <c r="N26" s="29">
        <v>1</v>
      </c>
      <c r="O26" s="45">
        <f t="shared" si="5"/>
        <v>191.87555555555559</v>
      </c>
      <c r="P26" s="44">
        <f t="shared" si="6"/>
        <v>0.83666666666666678</v>
      </c>
      <c r="Q26" s="42">
        <v>0</v>
      </c>
      <c r="R26" s="43">
        <v>141479</v>
      </c>
      <c r="S26" s="62">
        <f t="shared" si="7"/>
        <v>1.3562122686445026E-3</v>
      </c>
      <c r="T26" s="62">
        <f t="shared" si="8"/>
        <v>1.6209708390173337E-3</v>
      </c>
      <c r="U26" s="36">
        <v>0</v>
      </c>
      <c r="V26" s="36">
        <v>0</v>
      </c>
      <c r="W26" s="63">
        <f t="shared" si="9"/>
        <v>-4.8429396428121291E-3</v>
      </c>
      <c r="X26" s="46">
        <f t="shared" si="10"/>
        <v>-2.7143845702782632E-5</v>
      </c>
      <c r="Y26" s="36">
        <v>0</v>
      </c>
      <c r="Z26" s="28" t="s">
        <v>426</v>
      </c>
      <c r="AA26" s="39"/>
      <c r="AB26" s="47"/>
    </row>
    <row r="27" spans="1:28" ht="15.75" x14ac:dyDescent="0.25">
      <c r="A27" s="29" t="s">
        <v>439</v>
      </c>
      <c r="B27" s="29"/>
      <c r="C27" s="29"/>
      <c r="D27" s="29"/>
      <c r="E27" s="29"/>
      <c r="F27" s="29"/>
      <c r="G27" s="29"/>
      <c r="H27" s="29"/>
      <c r="I27" s="29"/>
      <c r="J27" s="29"/>
      <c r="K27" s="29"/>
      <c r="L27" s="29"/>
      <c r="M27" s="32">
        <v>2025</v>
      </c>
      <c r="N27" s="29">
        <v>1</v>
      </c>
      <c r="O27" s="45">
        <f t="shared" si="5"/>
        <v>191.87555555555559</v>
      </c>
      <c r="P27" s="44">
        <f t="shared" si="6"/>
        <v>0.83666666666666678</v>
      </c>
      <c r="Q27" s="42">
        <v>0</v>
      </c>
      <c r="R27" s="43">
        <v>141479</v>
      </c>
      <c r="S27" s="62">
        <f t="shared" si="7"/>
        <v>1.3562122686445026E-3</v>
      </c>
      <c r="T27" s="62">
        <f t="shared" si="8"/>
        <v>1.6209708390173337E-3</v>
      </c>
      <c r="U27" s="36">
        <v>0</v>
      </c>
      <c r="V27" s="36">
        <v>0</v>
      </c>
      <c r="W27" s="63">
        <f t="shared" si="9"/>
        <v>-4.8429396428121291E-3</v>
      </c>
      <c r="X27" s="46">
        <f t="shared" si="10"/>
        <v>-2.7143845702782632E-5</v>
      </c>
      <c r="Y27" s="36">
        <v>0</v>
      </c>
      <c r="Z27" s="28" t="s">
        <v>426</v>
      </c>
      <c r="AA27" s="39"/>
      <c r="AB27" s="47"/>
    </row>
    <row r="28" spans="1:28" ht="15.75" x14ac:dyDescent="0.25">
      <c r="A28" s="8" t="s">
        <v>439</v>
      </c>
      <c r="M28" s="32">
        <v>2026</v>
      </c>
      <c r="N28" s="32">
        <v>1</v>
      </c>
      <c r="O28" s="45">
        <f t="shared" si="5"/>
        <v>191.87555555555559</v>
      </c>
      <c r="P28" s="44">
        <f t="shared" si="6"/>
        <v>0.83666666666666678</v>
      </c>
      <c r="Q28" s="32">
        <v>0</v>
      </c>
      <c r="R28" s="43">
        <v>141479</v>
      </c>
      <c r="S28" s="62">
        <f t="shared" si="7"/>
        <v>1.3562122686445026E-3</v>
      </c>
      <c r="T28" s="62">
        <f t="shared" si="8"/>
        <v>1.6209708390173337E-3</v>
      </c>
      <c r="U28" s="36">
        <v>0</v>
      </c>
      <c r="V28" s="36">
        <v>0</v>
      </c>
      <c r="W28" s="63">
        <f t="shared" si="9"/>
        <v>-4.8429396428121291E-3</v>
      </c>
      <c r="X28" s="46">
        <f t="shared" si="10"/>
        <v>-2.7143845702782632E-5</v>
      </c>
      <c r="Y28" s="36">
        <v>0</v>
      </c>
      <c r="Z28" s="32" t="s">
        <v>426</v>
      </c>
      <c r="AA28" s="39"/>
      <c r="AB28" s="47"/>
    </row>
    <row r="29" spans="1:28" ht="15.75" x14ac:dyDescent="0.25">
      <c r="M29" s="39"/>
      <c r="N29" s="39"/>
      <c r="O29" s="50"/>
      <c r="P29" s="51"/>
      <c r="Q29" s="48"/>
      <c r="R29" s="52"/>
      <c r="S29" s="53"/>
      <c r="T29" s="53"/>
      <c r="U29" s="48"/>
      <c r="V29" s="48"/>
      <c r="W29" s="48"/>
      <c r="X29" s="49"/>
      <c r="Y29" s="48"/>
      <c r="Z29" s="41"/>
      <c r="AA29" s="39"/>
      <c r="AB29" s="47"/>
    </row>
    <row r="30" spans="1:28" x14ac:dyDescent="0.25">
      <c r="M30" s="39"/>
      <c r="N30" s="39"/>
      <c r="O30" s="39"/>
      <c r="P30" s="39"/>
      <c r="Q30" s="39"/>
      <c r="R30" s="39"/>
      <c r="S30" s="39"/>
      <c r="T30" s="39"/>
      <c r="U30" s="39"/>
      <c r="V30" s="39"/>
      <c r="W30" s="39"/>
      <c r="X30" s="39"/>
      <c r="Y30" s="39"/>
      <c r="Z30" s="39"/>
    </row>
  </sheetData>
  <mergeCells count="11">
    <mergeCell ref="A13:Z13"/>
    <mergeCell ref="A5:Z5"/>
    <mergeCell ref="A7:Z7"/>
    <mergeCell ref="A9:Z9"/>
    <mergeCell ref="A10:Z10"/>
    <mergeCell ref="A12:Z12"/>
    <mergeCell ref="A21:B21"/>
    <mergeCell ref="A15:Z15"/>
    <mergeCell ref="A16:Z16"/>
    <mergeCell ref="A18:M18"/>
    <mergeCell ref="N18:Z18"/>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5" sqref="A15:O15"/>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131</v>
      </c>
      <c r="M1" s="1" t="s">
        <v>0</v>
      </c>
    </row>
    <row r="2" spans="1:15" ht="15.75" x14ac:dyDescent="0.25">
      <c r="C2" s="1" t="s">
        <v>131</v>
      </c>
      <c r="M2" s="1" t="s">
        <v>1</v>
      </c>
    </row>
    <row r="3" spans="1:15" ht="15.75" x14ac:dyDescent="0.25">
      <c r="C3" s="1" t="s">
        <v>131</v>
      </c>
      <c r="M3" s="1" t="s">
        <v>2</v>
      </c>
    </row>
    <row r="4" spans="1:15" ht="15" x14ac:dyDescent="0.25"/>
    <row r="5" spans="1:15" ht="15.75" x14ac:dyDescent="0.25">
      <c r="A5" s="135" t="s">
        <v>606</v>
      </c>
      <c r="B5" s="135"/>
      <c r="C5" s="135"/>
      <c r="D5" s="135"/>
      <c r="E5" s="135"/>
      <c r="F5" s="135"/>
      <c r="G5" s="135"/>
      <c r="H5" s="135"/>
      <c r="I5" s="135"/>
      <c r="J5" s="135"/>
      <c r="K5" s="135"/>
      <c r="L5" s="135"/>
      <c r="M5" s="135"/>
      <c r="N5" s="135"/>
      <c r="O5" s="135"/>
    </row>
    <row r="6" spans="1:15" ht="15" x14ac:dyDescent="0.25"/>
    <row r="7" spans="1:15" ht="18.75" x14ac:dyDescent="0.3">
      <c r="A7" s="136" t="s">
        <v>3</v>
      </c>
      <c r="B7" s="136"/>
      <c r="C7" s="136"/>
      <c r="D7" s="136"/>
      <c r="E7" s="136"/>
      <c r="F7" s="136"/>
      <c r="G7" s="136"/>
      <c r="H7" s="136"/>
      <c r="I7" s="136"/>
      <c r="J7" s="136"/>
      <c r="K7" s="136"/>
      <c r="L7" s="136"/>
      <c r="M7" s="136"/>
      <c r="N7" s="136"/>
      <c r="O7" s="136"/>
    </row>
    <row r="8" spans="1:15" ht="15" x14ac:dyDescent="0.25"/>
    <row r="9" spans="1:15" ht="15.75" x14ac:dyDescent="0.25">
      <c r="A9" s="135" t="s">
        <v>4</v>
      </c>
      <c r="B9" s="135"/>
      <c r="C9" s="135"/>
      <c r="D9" s="135"/>
      <c r="E9" s="135"/>
      <c r="F9" s="135"/>
      <c r="G9" s="135"/>
      <c r="H9" s="135"/>
      <c r="I9" s="135"/>
      <c r="J9" s="135"/>
      <c r="K9" s="135"/>
      <c r="L9" s="135"/>
      <c r="M9" s="135"/>
      <c r="N9" s="135"/>
      <c r="O9" s="135"/>
    </row>
    <row r="10" spans="1:15" ht="15.75" x14ac:dyDescent="0.25">
      <c r="A10" s="133" t="s">
        <v>5</v>
      </c>
      <c r="B10" s="133"/>
      <c r="C10" s="133"/>
      <c r="D10" s="133"/>
      <c r="E10" s="133"/>
      <c r="F10" s="133"/>
      <c r="G10" s="133"/>
      <c r="H10" s="133"/>
      <c r="I10" s="133"/>
      <c r="J10" s="133"/>
      <c r="K10" s="133"/>
      <c r="L10" s="133"/>
      <c r="M10" s="133"/>
      <c r="N10" s="133"/>
      <c r="O10" s="133"/>
    </row>
    <row r="11" spans="1:15" ht="15" x14ac:dyDescent="0.25"/>
    <row r="12" spans="1:15" ht="15.75" x14ac:dyDescent="0.25">
      <c r="A12" s="135" t="s">
        <v>438</v>
      </c>
      <c r="B12" s="135"/>
      <c r="C12" s="135"/>
      <c r="D12" s="135"/>
      <c r="E12" s="135"/>
      <c r="F12" s="135"/>
      <c r="G12" s="135"/>
      <c r="H12" s="135"/>
      <c r="I12" s="135"/>
      <c r="J12" s="135"/>
      <c r="K12" s="135"/>
      <c r="L12" s="135"/>
      <c r="M12" s="135"/>
      <c r="N12" s="135"/>
      <c r="O12" s="135"/>
    </row>
    <row r="13" spans="1:15" ht="15.75" x14ac:dyDescent="0.25">
      <c r="A13" s="133" t="s">
        <v>6</v>
      </c>
      <c r="B13" s="133"/>
      <c r="C13" s="133"/>
      <c r="D13" s="133"/>
      <c r="E13" s="133"/>
      <c r="F13" s="133"/>
      <c r="G13" s="133"/>
      <c r="H13" s="133"/>
      <c r="I13" s="133"/>
      <c r="J13" s="133"/>
      <c r="K13" s="133"/>
      <c r="L13" s="133"/>
      <c r="M13" s="133"/>
      <c r="N13" s="133"/>
      <c r="O13" s="133"/>
    </row>
    <row r="14" spans="1:15" ht="14.45" x14ac:dyDescent="0.3"/>
    <row r="15" spans="1:15" ht="15.75" x14ac:dyDescent="0.25">
      <c r="A15" s="139" t="s">
        <v>456</v>
      </c>
      <c r="B15" s="139"/>
      <c r="C15" s="139"/>
      <c r="D15" s="139"/>
      <c r="E15" s="139"/>
      <c r="F15" s="139"/>
      <c r="G15" s="139"/>
      <c r="H15" s="139"/>
      <c r="I15" s="139"/>
      <c r="J15" s="139"/>
      <c r="K15" s="139"/>
      <c r="L15" s="139"/>
      <c r="M15" s="139"/>
      <c r="N15" s="139"/>
      <c r="O15" s="139"/>
    </row>
    <row r="16" spans="1:15" ht="15.75" x14ac:dyDescent="0.25">
      <c r="A16" s="133" t="s">
        <v>7</v>
      </c>
      <c r="B16" s="133"/>
      <c r="C16" s="133"/>
      <c r="D16" s="133"/>
      <c r="E16" s="133"/>
      <c r="F16" s="133"/>
      <c r="G16" s="133"/>
      <c r="H16" s="133"/>
      <c r="I16" s="133"/>
      <c r="J16" s="133"/>
      <c r="K16" s="133"/>
      <c r="L16" s="133"/>
      <c r="M16" s="133"/>
      <c r="N16" s="133"/>
      <c r="O16" s="133"/>
    </row>
    <row r="17" spans="1:15" ht="15" x14ac:dyDescent="0.25"/>
    <row r="18" spans="1:15" ht="18.75" x14ac:dyDescent="0.3">
      <c r="A18" s="140" t="s">
        <v>132</v>
      </c>
      <c r="B18" s="140"/>
      <c r="C18" s="140"/>
      <c r="D18" s="140"/>
      <c r="E18" s="140"/>
      <c r="F18" s="140"/>
      <c r="G18" s="140"/>
      <c r="H18" s="140"/>
      <c r="I18" s="140"/>
      <c r="J18" s="140"/>
      <c r="K18" s="140"/>
      <c r="L18" s="140"/>
      <c r="M18" s="140"/>
      <c r="N18" s="140"/>
      <c r="O18" s="140"/>
    </row>
    <row r="19" spans="1:15" ht="15.75" x14ac:dyDescent="0.25">
      <c r="A19" s="148" t="s">
        <v>9</v>
      </c>
      <c r="B19" s="148" t="s">
        <v>133</v>
      </c>
      <c r="C19" s="148" t="s">
        <v>134</v>
      </c>
      <c r="D19" s="148" t="s">
        <v>135</v>
      </c>
      <c r="E19" s="147" t="s">
        <v>136</v>
      </c>
      <c r="F19" s="147"/>
      <c r="G19" s="147"/>
      <c r="H19" s="147"/>
      <c r="I19" s="147"/>
      <c r="J19" s="147" t="s">
        <v>137</v>
      </c>
      <c r="K19" s="147"/>
      <c r="L19" s="147"/>
      <c r="M19" s="147"/>
      <c r="N19" s="147"/>
      <c r="O19" s="147"/>
    </row>
    <row r="20" spans="1:15" ht="15.75" x14ac:dyDescent="0.25">
      <c r="A20" s="149"/>
      <c r="B20" s="149"/>
      <c r="C20" s="149"/>
      <c r="D20" s="149"/>
      <c r="E20" s="2" t="s">
        <v>138</v>
      </c>
      <c r="F20" s="2" t="s">
        <v>139</v>
      </c>
      <c r="G20" s="2" t="s">
        <v>140</v>
      </c>
      <c r="H20" s="2" t="s">
        <v>141</v>
      </c>
      <c r="I20" s="2" t="s">
        <v>142</v>
      </c>
      <c r="J20" s="14">
        <v>2017</v>
      </c>
      <c r="K20" s="14">
        <v>2018</v>
      </c>
      <c r="L20" s="14">
        <v>2019</v>
      </c>
      <c r="M20" s="14">
        <v>2020</v>
      </c>
      <c r="N20" s="14">
        <v>2021</v>
      </c>
      <c r="O20" s="14">
        <v>2022</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5"/>
      <c r="B22" s="15"/>
      <c r="C22" s="15"/>
      <c r="D22" s="15"/>
      <c r="E22" s="15"/>
      <c r="F22" s="15"/>
      <c r="G22" s="15"/>
      <c r="H22" s="15"/>
      <c r="I22" s="15"/>
      <c r="J22" s="15"/>
      <c r="K22" s="15"/>
      <c r="L22" s="15"/>
      <c r="M22" s="15"/>
      <c r="N22" s="15"/>
      <c r="O22" s="15"/>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topLeftCell="A7" workbookViewId="0">
      <selection activeCell="E21" sqref="E21:F21"/>
    </sheetView>
  </sheetViews>
  <sheetFormatPr defaultColWidth="9" defaultRowHeight="11.45" customHeight="1" x14ac:dyDescent="0.25"/>
  <cols>
    <col min="1" max="1" width="29.85546875" style="8" customWidth="1"/>
    <col min="2" max="6" width="9" style="8" customWidth="1"/>
    <col min="7" max="62" width="13.28515625" style="8" customWidth="1"/>
    <col min="63" max="65" width="9" style="8" customWidth="1"/>
    <col min="66" max="66" width="18" style="8" customWidth="1"/>
  </cols>
  <sheetData>
    <row r="1" spans="1:12" ht="15.95" customHeight="1" x14ac:dyDescent="0.25">
      <c r="C1" s="1" t="s">
        <v>131</v>
      </c>
      <c r="J1" s="1" t="s">
        <v>0</v>
      </c>
    </row>
    <row r="2" spans="1:12" ht="15.95" customHeight="1" x14ac:dyDescent="0.25">
      <c r="C2" s="1" t="s">
        <v>131</v>
      </c>
      <c r="J2" s="1" t="s">
        <v>1</v>
      </c>
    </row>
    <row r="3" spans="1:12" ht="15.95" customHeight="1" x14ac:dyDescent="0.25">
      <c r="C3" s="1" t="s">
        <v>131</v>
      </c>
      <c r="J3" s="1" t="s">
        <v>2</v>
      </c>
    </row>
    <row r="4" spans="1:12" ht="15.95" customHeight="1" x14ac:dyDescent="0.25"/>
    <row r="5" spans="1:12" ht="15.95" customHeight="1" x14ac:dyDescent="0.25">
      <c r="A5" s="135" t="s">
        <v>606</v>
      </c>
      <c r="B5" s="135"/>
      <c r="C5" s="135"/>
      <c r="D5" s="135"/>
      <c r="E5" s="135"/>
      <c r="F5" s="135"/>
      <c r="G5" s="135"/>
      <c r="H5" s="135"/>
      <c r="I5" s="135"/>
      <c r="J5" s="135"/>
      <c r="K5" s="135"/>
      <c r="L5" s="135"/>
    </row>
    <row r="6" spans="1:12" ht="15.95" customHeight="1" x14ac:dyDescent="0.25"/>
    <row r="7" spans="1:12" ht="18.95" customHeight="1" x14ac:dyDescent="0.3">
      <c r="A7" s="136" t="s">
        <v>3</v>
      </c>
      <c r="B7" s="136"/>
      <c r="C7" s="136"/>
      <c r="D7" s="136"/>
      <c r="E7" s="136"/>
      <c r="F7" s="136"/>
      <c r="G7" s="136"/>
      <c r="H7" s="136"/>
      <c r="I7" s="136"/>
      <c r="J7" s="136"/>
      <c r="K7" s="136"/>
      <c r="L7" s="136"/>
    </row>
    <row r="8" spans="1:12" ht="15.95" customHeight="1" x14ac:dyDescent="0.25"/>
    <row r="9" spans="1:12" ht="15.95" customHeight="1" x14ac:dyDescent="0.25">
      <c r="A9" s="135" t="s">
        <v>4</v>
      </c>
      <c r="B9" s="135"/>
      <c r="C9" s="135"/>
      <c r="D9" s="135"/>
      <c r="E9" s="135"/>
      <c r="F9" s="135"/>
      <c r="G9" s="135"/>
      <c r="H9" s="135"/>
      <c r="I9" s="135"/>
      <c r="J9" s="135"/>
      <c r="K9" s="135"/>
      <c r="L9" s="135"/>
    </row>
    <row r="10" spans="1:12" ht="15.95" customHeight="1" x14ac:dyDescent="0.25">
      <c r="A10" s="133" t="s">
        <v>5</v>
      </c>
      <c r="B10" s="133"/>
      <c r="C10" s="133"/>
      <c r="D10" s="133"/>
      <c r="E10" s="133"/>
      <c r="F10" s="133"/>
      <c r="G10" s="133"/>
      <c r="H10" s="133"/>
      <c r="I10" s="133"/>
      <c r="J10" s="133"/>
      <c r="K10" s="133"/>
      <c r="L10" s="133"/>
    </row>
    <row r="11" spans="1:12" ht="15.95" customHeight="1" x14ac:dyDescent="0.25"/>
    <row r="12" spans="1:12" ht="15.95" customHeight="1" x14ac:dyDescent="0.25">
      <c r="A12" s="135" t="s">
        <v>438</v>
      </c>
      <c r="B12" s="135"/>
      <c r="C12" s="135"/>
      <c r="D12" s="135"/>
      <c r="E12" s="135"/>
      <c r="F12" s="135"/>
      <c r="G12" s="135"/>
      <c r="H12" s="135"/>
      <c r="I12" s="135"/>
      <c r="J12" s="135"/>
      <c r="K12" s="135"/>
      <c r="L12" s="135"/>
    </row>
    <row r="13" spans="1:12" ht="15.95" customHeight="1" x14ac:dyDescent="0.25">
      <c r="A13" s="133" t="s">
        <v>6</v>
      </c>
      <c r="B13" s="133"/>
      <c r="C13" s="133"/>
      <c r="D13" s="133"/>
      <c r="E13" s="133"/>
      <c r="F13" s="133"/>
      <c r="G13" s="133"/>
      <c r="H13" s="133"/>
      <c r="I13" s="133"/>
      <c r="J13" s="133"/>
      <c r="K13" s="133"/>
      <c r="L13" s="133"/>
    </row>
    <row r="14" spans="1:12" ht="15.95" customHeight="1" x14ac:dyDescent="0.25"/>
    <row r="15" spans="1:12" ht="32.1" customHeight="1" x14ac:dyDescent="0.25">
      <c r="A15" s="150" t="s">
        <v>456</v>
      </c>
      <c r="B15" s="150"/>
      <c r="C15" s="150"/>
      <c r="D15" s="150"/>
      <c r="E15" s="150"/>
      <c r="F15" s="150"/>
      <c r="G15" s="150"/>
      <c r="H15" s="150"/>
      <c r="I15" s="150"/>
      <c r="J15" s="150"/>
      <c r="K15" s="150"/>
      <c r="L15" s="150"/>
    </row>
    <row r="16" spans="1:12" ht="15.95" customHeight="1" x14ac:dyDescent="0.25">
      <c r="A16" s="133" t="s">
        <v>7</v>
      </c>
      <c r="B16" s="133"/>
      <c r="C16" s="133"/>
      <c r="D16" s="133"/>
      <c r="E16" s="133"/>
      <c r="F16" s="133"/>
      <c r="G16" s="133"/>
      <c r="H16" s="133"/>
      <c r="I16" s="133"/>
      <c r="J16" s="133"/>
      <c r="K16" s="133"/>
      <c r="L16" s="133"/>
    </row>
    <row r="17" spans="1:12" ht="15.95" customHeight="1" x14ac:dyDescent="0.25"/>
    <row r="18" spans="1:12" ht="18.95" customHeight="1" x14ac:dyDescent="0.3">
      <c r="A18" s="140" t="s">
        <v>143</v>
      </c>
      <c r="B18" s="140"/>
      <c r="C18" s="140"/>
      <c r="D18" s="140"/>
      <c r="E18" s="140"/>
      <c r="F18" s="140"/>
      <c r="G18" s="140"/>
      <c r="H18" s="140"/>
      <c r="I18" s="140"/>
      <c r="J18" s="140"/>
      <c r="K18" s="140"/>
      <c r="L18" s="140"/>
    </row>
    <row r="19" spans="1:12" ht="15.95" customHeight="1" x14ac:dyDescent="0.25"/>
    <row r="20" spans="1:12" ht="15.95" customHeight="1" thickBot="1" x14ac:dyDescent="0.3">
      <c r="A20" s="151" t="s">
        <v>144</v>
      </c>
      <c r="B20" s="151"/>
      <c r="C20" s="151"/>
      <c r="D20" s="151"/>
      <c r="E20" s="151" t="s">
        <v>145</v>
      </c>
      <c r="F20" s="151"/>
    </row>
    <row r="21" spans="1:12" ht="15.95" customHeight="1" thickBot="1" x14ac:dyDescent="0.3">
      <c r="A21" s="152" t="s">
        <v>146</v>
      </c>
      <c r="B21" s="152"/>
      <c r="C21" s="152"/>
      <c r="D21" s="152"/>
      <c r="E21" s="153">
        <v>29894587.059999999</v>
      </c>
      <c r="F21" s="153"/>
      <c r="H21" s="151" t="s">
        <v>147</v>
      </c>
      <c r="I21" s="151"/>
      <c r="J21" s="151"/>
    </row>
    <row r="22" spans="1:12" ht="15.95" customHeight="1" thickBot="1" x14ac:dyDescent="0.3">
      <c r="A22" s="157" t="s">
        <v>148</v>
      </c>
      <c r="B22" s="157"/>
      <c r="C22" s="157"/>
      <c r="D22" s="157"/>
      <c r="E22" s="156"/>
      <c r="F22" s="156"/>
      <c r="G22" s="82"/>
      <c r="H22" s="147" t="s">
        <v>149</v>
      </c>
      <c r="I22" s="147"/>
      <c r="J22" s="147"/>
      <c r="K22" s="158" t="s">
        <v>30</v>
      </c>
      <c r="L22" s="158"/>
    </row>
    <row r="23" spans="1:12" ht="32.1" customHeight="1" thickBot="1" x14ac:dyDescent="0.3">
      <c r="A23" s="157" t="s">
        <v>150</v>
      </c>
      <c r="B23" s="157"/>
      <c r="C23" s="157"/>
      <c r="D23" s="157"/>
      <c r="E23" s="155">
        <v>35</v>
      </c>
      <c r="F23" s="155"/>
      <c r="G23" s="82"/>
      <c r="H23" s="147" t="s">
        <v>151</v>
      </c>
      <c r="I23" s="147"/>
      <c r="J23" s="147"/>
      <c r="K23" s="158" t="s">
        <v>30</v>
      </c>
      <c r="L23" s="158"/>
    </row>
    <row r="24" spans="1:12" ht="48" customHeight="1" thickBot="1" x14ac:dyDescent="0.3">
      <c r="A24" s="154" t="s">
        <v>152</v>
      </c>
      <c r="B24" s="154"/>
      <c r="C24" s="154"/>
      <c r="D24" s="154"/>
      <c r="E24" s="155">
        <v>1</v>
      </c>
      <c r="F24" s="155"/>
      <c r="G24" s="82"/>
      <c r="H24" s="147" t="s">
        <v>153</v>
      </c>
      <c r="I24" s="147"/>
      <c r="J24" s="147"/>
      <c r="K24" s="153">
        <v>-32670186.940000001</v>
      </c>
      <c r="L24" s="153"/>
    </row>
    <row r="25" spans="1:12" ht="15.95" customHeight="1" thickBot="1" x14ac:dyDescent="0.3">
      <c r="A25" s="152" t="s">
        <v>154</v>
      </c>
      <c r="B25" s="152"/>
      <c r="C25" s="152"/>
      <c r="D25" s="152"/>
      <c r="E25" s="156"/>
      <c r="F25" s="156"/>
    </row>
    <row r="26" spans="1:12" ht="15.95" customHeight="1" thickBot="1" x14ac:dyDescent="0.3">
      <c r="A26" s="157" t="s">
        <v>155</v>
      </c>
      <c r="B26" s="157"/>
      <c r="C26" s="157"/>
      <c r="D26" s="157"/>
      <c r="E26" s="156"/>
      <c r="F26" s="156"/>
      <c r="H26" s="165" t="s">
        <v>468</v>
      </c>
      <c r="I26" s="165"/>
      <c r="J26" s="165"/>
      <c r="K26" s="165"/>
      <c r="L26" s="165"/>
    </row>
    <row r="27" spans="1:12" ht="15.95" customHeight="1" thickBot="1" x14ac:dyDescent="0.3">
      <c r="A27" s="157" t="s">
        <v>156</v>
      </c>
      <c r="B27" s="157"/>
      <c r="C27" s="157"/>
      <c r="D27" s="157"/>
      <c r="E27" s="156"/>
      <c r="F27" s="156"/>
    </row>
    <row r="28" spans="1:12" ht="32.1" customHeight="1" thickBot="1" x14ac:dyDescent="0.3">
      <c r="A28" s="157" t="s">
        <v>157</v>
      </c>
      <c r="B28" s="157"/>
      <c r="C28" s="157"/>
      <c r="D28" s="157"/>
      <c r="E28" s="156"/>
      <c r="F28" s="156"/>
    </row>
    <row r="29" spans="1:12" ht="15.95" customHeight="1" thickBot="1" x14ac:dyDescent="0.3">
      <c r="A29" s="157" t="s">
        <v>158</v>
      </c>
      <c r="B29" s="157"/>
      <c r="C29" s="157"/>
      <c r="D29" s="157"/>
      <c r="E29" s="156"/>
      <c r="F29" s="156"/>
    </row>
    <row r="30" spans="1:12" ht="15.95" customHeight="1" thickBot="1" x14ac:dyDescent="0.3">
      <c r="A30" s="157" t="s">
        <v>159</v>
      </c>
      <c r="B30" s="157"/>
      <c r="C30" s="157"/>
      <c r="D30" s="157"/>
      <c r="E30" s="156"/>
      <c r="F30" s="156"/>
    </row>
    <row r="31" spans="1:12" ht="15.95" customHeight="1" thickBot="1" x14ac:dyDescent="0.3">
      <c r="A31" s="157"/>
      <c r="B31" s="157"/>
      <c r="C31" s="157"/>
      <c r="D31" s="157"/>
      <c r="E31" s="158"/>
      <c r="F31" s="158"/>
    </row>
    <row r="32" spans="1:12" ht="15.95" customHeight="1" thickBot="1" x14ac:dyDescent="0.3">
      <c r="A32" s="154" t="s">
        <v>160</v>
      </c>
      <c r="B32" s="154"/>
      <c r="C32" s="154"/>
      <c r="D32" s="154"/>
      <c r="E32" s="155">
        <v>20</v>
      </c>
      <c r="F32" s="155"/>
    </row>
    <row r="33" spans="1:50" ht="15.95" customHeight="1" thickBot="1" x14ac:dyDescent="0.3">
      <c r="A33" s="152"/>
      <c r="B33" s="152"/>
      <c r="C33" s="152"/>
      <c r="D33" s="152"/>
      <c r="E33" s="158"/>
      <c r="F33" s="158"/>
    </row>
    <row r="34" spans="1:50" ht="15.95" customHeight="1" thickBot="1" x14ac:dyDescent="0.3">
      <c r="A34" s="157" t="s">
        <v>161</v>
      </c>
      <c r="B34" s="157"/>
      <c r="C34" s="157"/>
      <c r="D34" s="157"/>
      <c r="E34" s="156"/>
      <c r="F34" s="156"/>
    </row>
    <row r="35" spans="1:50" ht="15.95" customHeight="1" thickBot="1" x14ac:dyDescent="0.3">
      <c r="A35" s="154" t="s">
        <v>162</v>
      </c>
      <c r="B35" s="154"/>
      <c r="C35" s="154"/>
      <c r="D35" s="154"/>
      <c r="E35" s="156"/>
      <c r="F35" s="156"/>
    </row>
    <row r="36" spans="1:50" ht="15.95" customHeight="1" thickBot="1" x14ac:dyDescent="0.3">
      <c r="A36" s="152" t="s">
        <v>163</v>
      </c>
      <c r="B36" s="152"/>
      <c r="C36" s="152"/>
      <c r="D36" s="152"/>
      <c r="E36" s="155">
        <v>8</v>
      </c>
      <c r="F36" s="155"/>
    </row>
    <row r="37" spans="1:50" ht="15.95" customHeight="1" thickBot="1" x14ac:dyDescent="0.3">
      <c r="A37" s="157" t="s">
        <v>164</v>
      </c>
      <c r="B37" s="157"/>
      <c r="C37" s="157"/>
      <c r="D37" s="157"/>
      <c r="E37" s="159">
        <v>8.42</v>
      </c>
      <c r="F37" s="159"/>
    </row>
    <row r="38" spans="1:50" ht="15.95" customHeight="1" thickBot="1" x14ac:dyDescent="0.3">
      <c r="A38" s="157" t="s">
        <v>165</v>
      </c>
      <c r="B38" s="157"/>
      <c r="C38" s="157"/>
      <c r="D38" s="157"/>
      <c r="E38" s="159">
        <v>8.42</v>
      </c>
      <c r="F38" s="159"/>
    </row>
    <row r="39" spans="1:50" ht="15.95" customHeight="1" thickBot="1" x14ac:dyDescent="0.3">
      <c r="A39" s="157" t="s">
        <v>166</v>
      </c>
      <c r="B39" s="157"/>
      <c r="C39" s="157"/>
      <c r="D39" s="157"/>
      <c r="E39" s="156"/>
      <c r="F39" s="156"/>
    </row>
    <row r="40" spans="1:50" ht="15.95" customHeight="1" thickBot="1" x14ac:dyDescent="0.3">
      <c r="A40" s="157" t="s">
        <v>167</v>
      </c>
      <c r="B40" s="157"/>
      <c r="C40" s="157"/>
      <c r="D40" s="157"/>
      <c r="E40" s="155">
        <v>12</v>
      </c>
      <c r="F40" s="155"/>
    </row>
    <row r="41" spans="1:50" ht="15.95" customHeight="1" thickBot="1" x14ac:dyDescent="0.3">
      <c r="A41" s="157" t="s">
        <v>168</v>
      </c>
      <c r="B41" s="157"/>
      <c r="C41" s="157"/>
      <c r="D41" s="157"/>
      <c r="E41" s="155">
        <v>100</v>
      </c>
      <c r="F41" s="155"/>
    </row>
    <row r="42" spans="1:50" ht="15.95" customHeight="1" thickBot="1" x14ac:dyDescent="0.3">
      <c r="A42" s="154" t="s">
        <v>169</v>
      </c>
      <c r="B42" s="154"/>
      <c r="C42" s="154"/>
      <c r="D42" s="154"/>
      <c r="E42" s="155">
        <v>12</v>
      </c>
      <c r="F42" s="155"/>
    </row>
    <row r="43" spans="1:50" ht="15.95" customHeight="1" x14ac:dyDescent="0.25">
      <c r="A43" s="152" t="s">
        <v>170</v>
      </c>
      <c r="B43" s="152"/>
      <c r="C43" s="152"/>
      <c r="D43" s="152"/>
      <c r="E43" s="160" t="s">
        <v>478</v>
      </c>
      <c r="F43" s="160"/>
      <c r="G43" s="64">
        <v>2019</v>
      </c>
      <c r="H43" s="64">
        <v>2020</v>
      </c>
      <c r="I43" s="64">
        <v>2021</v>
      </c>
      <c r="J43" s="64">
        <v>2022</v>
      </c>
      <c r="K43" s="64">
        <v>2023</v>
      </c>
      <c r="L43" s="64">
        <v>2024</v>
      </c>
      <c r="M43" s="64">
        <v>2025</v>
      </c>
      <c r="N43" s="64">
        <v>2026</v>
      </c>
      <c r="O43" s="64">
        <v>2027</v>
      </c>
      <c r="P43" s="64">
        <v>2028</v>
      </c>
      <c r="Q43" s="64">
        <v>2029</v>
      </c>
      <c r="R43" s="64">
        <v>2030</v>
      </c>
      <c r="S43" s="64">
        <v>2031</v>
      </c>
      <c r="T43" s="64">
        <v>2032</v>
      </c>
      <c r="U43" s="64">
        <v>2033</v>
      </c>
      <c r="V43" s="64">
        <v>2034</v>
      </c>
      <c r="W43" s="64">
        <v>2035</v>
      </c>
      <c r="X43" s="64">
        <v>2036</v>
      </c>
      <c r="Y43" s="64">
        <v>2037</v>
      </c>
      <c r="Z43" s="64">
        <v>2038</v>
      </c>
      <c r="AA43" s="64">
        <v>2039</v>
      </c>
      <c r="AB43" s="64">
        <v>2040</v>
      </c>
      <c r="AC43" s="64">
        <v>2041</v>
      </c>
      <c r="AD43" s="64">
        <v>2042</v>
      </c>
      <c r="AE43" s="64">
        <v>2043</v>
      </c>
      <c r="AF43" s="64">
        <v>2044</v>
      </c>
      <c r="AG43" s="64">
        <v>2045</v>
      </c>
      <c r="AH43" s="64">
        <v>2046</v>
      </c>
      <c r="AI43" s="64">
        <v>2047</v>
      </c>
      <c r="AJ43" s="64">
        <v>2048</v>
      </c>
      <c r="AK43" s="64">
        <v>2049</v>
      </c>
      <c r="AL43" s="64">
        <v>2050</v>
      </c>
      <c r="AM43" s="64">
        <v>2051</v>
      </c>
      <c r="AN43" s="64">
        <v>2052</v>
      </c>
      <c r="AO43" s="64">
        <v>2053</v>
      </c>
      <c r="AP43" s="64">
        <v>2054</v>
      </c>
      <c r="AQ43" s="64">
        <v>2055</v>
      </c>
      <c r="AR43" s="64">
        <v>2056</v>
      </c>
      <c r="AS43" s="64">
        <v>2057</v>
      </c>
      <c r="AT43" s="86"/>
      <c r="AU43" s="86"/>
      <c r="AV43" s="86"/>
      <c r="AW43" s="86"/>
      <c r="AX43" s="86" t="s">
        <v>469</v>
      </c>
    </row>
    <row r="44" spans="1:50" ht="15.95" customHeight="1" x14ac:dyDescent="0.25">
      <c r="A44" s="162" t="s">
        <v>171</v>
      </c>
      <c r="B44" s="162"/>
      <c r="C44" s="162"/>
      <c r="D44" s="162"/>
      <c r="E44" s="163"/>
      <c r="F44" s="163"/>
      <c r="G44" s="65">
        <v>4.5999999999999996</v>
      </c>
      <c r="H44" s="65">
        <v>3.4</v>
      </c>
      <c r="I44" s="66">
        <v>4</v>
      </c>
      <c r="J44" s="66">
        <v>4</v>
      </c>
      <c r="K44" s="66">
        <v>4</v>
      </c>
      <c r="L44" s="66">
        <v>4</v>
      </c>
      <c r="M44" s="66">
        <v>4</v>
      </c>
      <c r="N44" s="66">
        <v>4</v>
      </c>
      <c r="O44" s="66">
        <v>4</v>
      </c>
      <c r="P44" s="66">
        <v>4</v>
      </c>
      <c r="Q44" s="66">
        <v>4</v>
      </c>
      <c r="R44" s="66">
        <v>4</v>
      </c>
      <c r="S44" s="66">
        <v>4</v>
      </c>
      <c r="T44" s="66">
        <v>4</v>
      </c>
      <c r="U44" s="66">
        <v>4</v>
      </c>
      <c r="V44" s="66">
        <v>4</v>
      </c>
      <c r="W44" s="66">
        <v>4</v>
      </c>
      <c r="X44" s="66">
        <v>4</v>
      </c>
      <c r="Y44" s="66">
        <v>4</v>
      </c>
      <c r="Z44" s="66">
        <v>4</v>
      </c>
      <c r="AA44" s="66">
        <v>4</v>
      </c>
      <c r="AB44" s="66">
        <v>4</v>
      </c>
      <c r="AC44" s="66">
        <v>4</v>
      </c>
      <c r="AD44" s="66">
        <v>4</v>
      </c>
      <c r="AE44" s="66">
        <v>4</v>
      </c>
      <c r="AF44" s="66">
        <v>4</v>
      </c>
      <c r="AG44" s="66">
        <v>4</v>
      </c>
      <c r="AH44" s="66">
        <v>4</v>
      </c>
      <c r="AI44" s="66">
        <v>4</v>
      </c>
      <c r="AJ44" s="66">
        <v>4</v>
      </c>
      <c r="AK44" s="66">
        <v>4</v>
      </c>
      <c r="AL44" s="66">
        <v>4</v>
      </c>
      <c r="AM44" s="66">
        <v>4</v>
      </c>
      <c r="AN44" s="66">
        <v>4</v>
      </c>
      <c r="AO44" s="66">
        <v>4</v>
      </c>
      <c r="AP44" s="66">
        <v>4</v>
      </c>
      <c r="AQ44" s="66">
        <v>4</v>
      </c>
      <c r="AR44" s="66">
        <v>4</v>
      </c>
      <c r="AS44" s="66">
        <v>4</v>
      </c>
      <c r="AT44" s="83"/>
      <c r="AU44" s="83"/>
      <c r="AV44" s="83"/>
      <c r="AW44" s="83"/>
      <c r="AX44" s="84"/>
    </row>
    <row r="45" spans="1:50" ht="15.95" customHeight="1" x14ac:dyDescent="0.25">
      <c r="A45" s="162" t="s">
        <v>172</v>
      </c>
      <c r="B45" s="162"/>
      <c r="C45" s="162"/>
      <c r="D45" s="162"/>
      <c r="E45" s="163"/>
      <c r="F45" s="163"/>
      <c r="G45" s="65">
        <v>4.5999999999999996</v>
      </c>
      <c r="H45" s="65">
        <v>8.1999999999999993</v>
      </c>
      <c r="I45" s="65">
        <v>12.5</v>
      </c>
      <c r="J45" s="66">
        <v>17</v>
      </c>
      <c r="K45" s="65">
        <v>21.7</v>
      </c>
      <c r="L45" s="65">
        <v>26.5</v>
      </c>
      <c r="M45" s="65">
        <v>31.6</v>
      </c>
      <c r="N45" s="65">
        <v>36.9</v>
      </c>
      <c r="O45" s="65">
        <v>42.3</v>
      </c>
      <c r="P45" s="66">
        <v>48</v>
      </c>
      <c r="Q45" s="65">
        <v>53.9</v>
      </c>
      <c r="R45" s="65">
        <v>60.1</v>
      </c>
      <c r="S45" s="65">
        <v>66.5</v>
      </c>
      <c r="T45" s="65">
        <v>73.2</v>
      </c>
      <c r="U45" s="65">
        <v>80.099999999999994</v>
      </c>
      <c r="V45" s="65">
        <v>87.3</v>
      </c>
      <c r="W45" s="65">
        <v>94.8</v>
      </c>
      <c r="X45" s="65">
        <v>102.6</v>
      </c>
      <c r="Y45" s="65">
        <v>110.7</v>
      </c>
      <c r="Z45" s="65">
        <v>119.1</v>
      </c>
      <c r="AA45" s="65">
        <v>127.9</v>
      </c>
      <c r="AB45" s="66">
        <v>137</v>
      </c>
      <c r="AC45" s="65">
        <v>146.5</v>
      </c>
      <c r="AD45" s="65">
        <v>156.30000000000001</v>
      </c>
      <c r="AE45" s="65">
        <v>166.6</v>
      </c>
      <c r="AF45" s="65">
        <v>177.2</v>
      </c>
      <c r="AG45" s="65">
        <v>188.3</v>
      </c>
      <c r="AH45" s="65">
        <v>199.9</v>
      </c>
      <c r="AI45" s="65">
        <v>211.9</v>
      </c>
      <c r="AJ45" s="65">
        <v>224.3</v>
      </c>
      <c r="AK45" s="65">
        <v>237.3</v>
      </c>
      <c r="AL45" s="65">
        <v>250.8</v>
      </c>
      <c r="AM45" s="65">
        <v>264.8</v>
      </c>
      <c r="AN45" s="65">
        <v>279.39999999999998</v>
      </c>
      <c r="AO45" s="65">
        <v>294.60000000000002</v>
      </c>
      <c r="AP45" s="65">
        <v>310.39999999999998</v>
      </c>
      <c r="AQ45" s="65">
        <v>326.8</v>
      </c>
      <c r="AR45" s="65">
        <v>343.9</v>
      </c>
      <c r="AS45" s="65">
        <v>361.6</v>
      </c>
      <c r="AT45" s="83"/>
      <c r="AU45" s="83"/>
      <c r="AV45" s="83"/>
      <c r="AW45" s="83"/>
      <c r="AX45" s="84"/>
    </row>
    <row r="46" spans="1:50" ht="15.95" customHeight="1" x14ac:dyDescent="0.25">
      <c r="A46" s="162" t="s">
        <v>470</v>
      </c>
      <c r="B46" s="162"/>
      <c r="C46" s="162"/>
      <c r="D46" s="162"/>
      <c r="E46" s="163"/>
      <c r="F46" s="163"/>
      <c r="G46" s="84"/>
      <c r="H46" s="84"/>
      <c r="I46" s="65">
        <v>-31.6</v>
      </c>
      <c r="J46" s="65">
        <v>-32.6</v>
      </c>
      <c r="K46" s="65">
        <v>-33.6</v>
      </c>
      <c r="L46" s="65">
        <v>-34.6</v>
      </c>
      <c r="M46" s="65">
        <v>-35.6</v>
      </c>
      <c r="N46" s="65">
        <v>-36.700000000000003</v>
      </c>
      <c r="O46" s="65">
        <v>-37.799999999999997</v>
      </c>
      <c r="P46" s="65">
        <v>-38.9</v>
      </c>
      <c r="Q46" s="65">
        <v>-40.1</v>
      </c>
      <c r="R46" s="65">
        <v>-41.3</v>
      </c>
      <c r="S46" s="65">
        <v>-42.5</v>
      </c>
      <c r="T46" s="65">
        <v>-43.8</v>
      </c>
      <c r="U46" s="65">
        <v>-45.1</v>
      </c>
      <c r="V46" s="65">
        <v>-46.5</v>
      </c>
      <c r="W46" s="65">
        <v>-47.8</v>
      </c>
      <c r="X46" s="65">
        <v>-49.3</v>
      </c>
      <c r="Y46" s="65">
        <v>-50.8</v>
      </c>
      <c r="Z46" s="65">
        <v>-52.3</v>
      </c>
      <c r="AA46" s="65">
        <v>-53.9</v>
      </c>
      <c r="AB46" s="65">
        <v>-55.5</v>
      </c>
      <c r="AC46" s="65">
        <v>-57.1</v>
      </c>
      <c r="AD46" s="65">
        <v>-58.8</v>
      </c>
      <c r="AE46" s="65">
        <v>-60.6</v>
      </c>
      <c r="AF46" s="65">
        <v>-62.4</v>
      </c>
      <c r="AG46" s="65">
        <v>-64.3</v>
      </c>
      <c r="AH46" s="65">
        <v>-66.2</v>
      </c>
      <c r="AI46" s="65">
        <v>-68.2</v>
      </c>
      <c r="AJ46" s="65">
        <v>-70.3</v>
      </c>
      <c r="AK46" s="65">
        <v>-72.400000000000006</v>
      </c>
      <c r="AL46" s="65">
        <v>-74.5</v>
      </c>
      <c r="AM46" s="65">
        <v>-76.8</v>
      </c>
      <c r="AN46" s="65">
        <v>-79.099999999999994</v>
      </c>
      <c r="AO46" s="65">
        <v>-81.5</v>
      </c>
      <c r="AP46" s="65">
        <v>-83.9</v>
      </c>
      <c r="AQ46" s="65">
        <v>-86.4</v>
      </c>
      <c r="AR46" s="66">
        <v>-89</v>
      </c>
      <c r="AS46" s="65">
        <v>-91.7</v>
      </c>
      <c r="AT46" s="83"/>
      <c r="AU46" s="83"/>
      <c r="AV46" s="83"/>
      <c r="AW46" s="83"/>
      <c r="AX46" s="87">
        <v>-2385.1</v>
      </c>
    </row>
    <row r="47" spans="1:50" ht="15.95" customHeight="1" thickBot="1" x14ac:dyDescent="0.3"/>
    <row r="48" spans="1:50" ht="15.95" customHeight="1" x14ac:dyDescent="0.25">
      <c r="A48" s="161" t="s">
        <v>173</v>
      </c>
      <c r="B48" s="161"/>
      <c r="C48" s="161"/>
      <c r="D48" s="161"/>
      <c r="E48" s="160" t="s">
        <v>478</v>
      </c>
      <c r="F48" s="160"/>
      <c r="G48" s="64">
        <v>2019</v>
      </c>
      <c r="H48" s="64">
        <v>2020</v>
      </c>
      <c r="I48" s="64">
        <v>2021</v>
      </c>
      <c r="J48" s="64">
        <v>2022</v>
      </c>
      <c r="K48" s="64">
        <v>2023</v>
      </c>
      <c r="L48" s="64">
        <v>2024</v>
      </c>
      <c r="M48" s="64">
        <v>2025</v>
      </c>
      <c r="N48" s="64">
        <v>2026</v>
      </c>
      <c r="O48" s="64">
        <v>2027</v>
      </c>
      <c r="P48" s="64">
        <v>2028</v>
      </c>
      <c r="Q48" s="64">
        <v>2029</v>
      </c>
      <c r="R48" s="64">
        <v>2030</v>
      </c>
      <c r="S48" s="64">
        <v>2031</v>
      </c>
      <c r="T48" s="64">
        <v>2032</v>
      </c>
      <c r="U48" s="64">
        <v>2033</v>
      </c>
      <c r="V48" s="64">
        <v>2034</v>
      </c>
      <c r="W48" s="64">
        <v>2035</v>
      </c>
      <c r="X48" s="64">
        <v>2036</v>
      </c>
      <c r="Y48" s="64">
        <v>2037</v>
      </c>
      <c r="Z48" s="64">
        <v>2038</v>
      </c>
      <c r="AA48" s="64">
        <v>2039</v>
      </c>
      <c r="AB48" s="64">
        <v>2040</v>
      </c>
      <c r="AC48" s="64">
        <v>2041</v>
      </c>
      <c r="AD48" s="64">
        <v>2042</v>
      </c>
      <c r="AE48" s="64">
        <v>2043</v>
      </c>
      <c r="AF48" s="64">
        <v>2044</v>
      </c>
      <c r="AG48" s="64">
        <v>2045</v>
      </c>
      <c r="AH48" s="64">
        <v>2046</v>
      </c>
      <c r="AI48" s="64">
        <v>2047</v>
      </c>
      <c r="AJ48" s="64">
        <v>2048</v>
      </c>
      <c r="AK48" s="64">
        <v>2049</v>
      </c>
      <c r="AL48" s="64">
        <v>2050</v>
      </c>
      <c r="AM48" s="64">
        <v>2051</v>
      </c>
      <c r="AN48" s="64">
        <v>2052</v>
      </c>
      <c r="AO48" s="64">
        <v>2053</v>
      </c>
      <c r="AP48" s="64">
        <v>2054</v>
      </c>
      <c r="AQ48" s="64">
        <v>2055</v>
      </c>
      <c r="AR48" s="64">
        <v>2056</v>
      </c>
      <c r="AS48" s="64">
        <v>2057</v>
      </c>
      <c r="AT48" s="86"/>
      <c r="AU48" s="86"/>
      <c r="AV48" s="86"/>
      <c r="AW48" s="86"/>
      <c r="AX48" s="86" t="s">
        <v>469</v>
      </c>
    </row>
    <row r="49" spans="1:50" ht="15.95" customHeight="1" x14ac:dyDescent="0.25">
      <c r="A49" s="162" t="s">
        <v>174</v>
      </c>
      <c r="B49" s="162"/>
      <c r="C49" s="162"/>
      <c r="D49" s="162"/>
      <c r="E49" s="163"/>
      <c r="F49" s="163"/>
      <c r="G49" s="84"/>
      <c r="H49" s="84"/>
      <c r="I49" s="84"/>
      <c r="J49" s="84"/>
      <c r="K49" s="84"/>
      <c r="L49" s="84"/>
      <c r="M49" s="84"/>
      <c r="N49" s="84"/>
      <c r="O49" s="84"/>
      <c r="P49" s="84"/>
      <c r="Q49" s="84"/>
      <c r="R49" s="84"/>
      <c r="S49" s="84"/>
      <c r="T49" s="84"/>
      <c r="U49" s="84"/>
      <c r="V49" s="84"/>
      <c r="W49" s="84"/>
      <c r="X49" s="84"/>
      <c r="Y49" s="84"/>
      <c r="Z49" s="84"/>
      <c r="AA49" s="84"/>
      <c r="AB49" s="84"/>
      <c r="AC49" s="84"/>
      <c r="AD49" s="84"/>
      <c r="AE49" s="84"/>
      <c r="AF49" s="84"/>
      <c r="AG49" s="84"/>
      <c r="AH49" s="84"/>
      <c r="AI49" s="84"/>
      <c r="AJ49" s="84"/>
      <c r="AK49" s="84"/>
      <c r="AL49" s="84"/>
      <c r="AM49" s="84"/>
      <c r="AN49" s="84"/>
      <c r="AO49" s="84"/>
      <c r="AP49" s="84"/>
      <c r="AQ49" s="84"/>
      <c r="AR49" s="84"/>
      <c r="AS49" s="84"/>
      <c r="AT49" s="83"/>
      <c r="AU49" s="83"/>
      <c r="AV49" s="83"/>
      <c r="AW49" s="83"/>
      <c r="AX49" s="84"/>
    </row>
    <row r="50" spans="1:50" ht="15.95" customHeight="1" x14ac:dyDescent="0.25">
      <c r="A50" s="162" t="s">
        <v>175</v>
      </c>
      <c r="B50" s="162"/>
      <c r="C50" s="162"/>
      <c r="D50" s="162"/>
      <c r="E50" s="163"/>
      <c r="F50" s="163"/>
      <c r="G50" s="84"/>
      <c r="H50" s="84"/>
      <c r="I50" s="84"/>
      <c r="J50" s="84"/>
      <c r="K50" s="84"/>
      <c r="L50" s="84"/>
      <c r="M50" s="84"/>
      <c r="N50" s="84"/>
      <c r="O50" s="84"/>
      <c r="P50" s="84"/>
      <c r="Q50" s="84"/>
      <c r="R50" s="84"/>
      <c r="S50" s="84"/>
      <c r="T50" s="84"/>
      <c r="U50" s="84"/>
      <c r="V50" s="84"/>
      <c r="W50" s="84"/>
      <c r="X50" s="84"/>
      <c r="Y50" s="84"/>
      <c r="Z50" s="84"/>
      <c r="AA50" s="84"/>
      <c r="AB50" s="84"/>
      <c r="AC50" s="84"/>
      <c r="AD50" s="84"/>
      <c r="AE50" s="84"/>
      <c r="AF50" s="84"/>
      <c r="AG50" s="84"/>
      <c r="AH50" s="84"/>
      <c r="AI50" s="84"/>
      <c r="AJ50" s="84"/>
      <c r="AK50" s="84"/>
      <c r="AL50" s="84"/>
      <c r="AM50" s="84"/>
      <c r="AN50" s="84"/>
      <c r="AO50" s="84"/>
      <c r="AP50" s="84"/>
      <c r="AQ50" s="84"/>
      <c r="AR50" s="84"/>
      <c r="AS50" s="84"/>
      <c r="AT50" s="83"/>
      <c r="AU50" s="83"/>
      <c r="AV50" s="83"/>
      <c r="AW50" s="83"/>
      <c r="AX50" s="84"/>
    </row>
    <row r="51" spans="1:50" ht="15.95" customHeight="1" x14ac:dyDescent="0.25">
      <c r="A51" s="162" t="s">
        <v>176</v>
      </c>
      <c r="B51" s="162"/>
      <c r="C51" s="162"/>
      <c r="D51" s="162"/>
      <c r="E51" s="163"/>
      <c r="F51" s="163"/>
      <c r="G51" s="84"/>
      <c r="H51" s="84"/>
      <c r="I51" s="84"/>
      <c r="J51" s="84"/>
      <c r="K51" s="84"/>
      <c r="L51" s="84"/>
      <c r="M51" s="84"/>
      <c r="N51" s="84"/>
      <c r="O51" s="84"/>
      <c r="P51" s="84"/>
      <c r="Q51" s="84"/>
      <c r="R51" s="84"/>
      <c r="S51" s="84"/>
      <c r="T51" s="84"/>
      <c r="U51" s="84"/>
      <c r="V51" s="84"/>
      <c r="W51" s="84"/>
      <c r="X51" s="84"/>
      <c r="Y51" s="84"/>
      <c r="Z51" s="84"/>
      <c r="AA51" s="84"/>
      <c r="AB51" s="84"/>
      <c r="AC51" s="84"/>
      <c r="AD51" s="84"/>
      <c r="AE51" s="84"/>
      <c r="AF51" s="84"/>
      <c r="AG51" s="84"/>
      <c r="AH51" s="84"/>
      <c r="AI51" s="84"/>
      <c r="AJ51" s="84"/>
      <c r="AK51" s="84"/>
      <c r="AL51" s="84"/>
      <c r="AM51" s="84"/>
      <c r="AN51" s="84"/>
      <c r="AO51" s="84"/>
      <c r="AP51" s="84"/>
      <c r="AQ51" s="84"/>
      <c r="AR51" s="84"/>
      <c r="AS51" s="84"/>
      <c r="AT51" s="83"/>
      <c r="AU51" s="83"/>
      <c r="AV51" s="83"/>
      <c r="AW51" s="83"/>
      <c r="AX51" s="84"/>
    </row>
    <row r="52" spans="1:50" ht="15.95" customHeight="1" x14ac:dyDescent="0.25">
      <c r="A52" s="162" t="s">
        <v>177</v>
      </c>
      <c r="B52" s="162"/>
      <c r="C52" s="162"/>
      <c r="D52" s="162"/>
      <c r="E52" s="163"/>
      <c r="F52" s="163"/>
      <c r="G52" s="84"/>
      <c r="H52" s="84"/>
      <c r="I52" s="84"/>
      <c r="J52" s="84"/>
      <c r="K52" s="84"/>
      <c r="L52" s="84"/>
      <c r="M52" s="84"/>
      <c r="N52" s="84"/>
      <c r="O52" s="84"/>
      <c r="P52" s="84"/>
      <c r="Q52" s="84"/>
      <c r="R52" s="84"/>
      <c r="S52" s="84"/>
      <c r="T52" s="84"/>
      <c r="U52" s="84"/>
      <c r="V52" s="84"/>
      <c r="W52" s="84"/>
      <c r="X52" s="84"/>
      <c r="Y52" s="84"/>
      <c r="Z52" s="84"/>
      <c r="AA52" s="84"/>
      <c r="AB52" s="84"/>
      <c r="AC52" s="84"/>
      <c r="AD52" s="84"/>
      <c r="AE52" s="84"/>
      <c r="AF52" s="84"/>
      <c r="AG52" s="84"/>
      <c r="AH52" s="84"/>
      <c r="AI52" s="84"/>
      <c r="AJ52" s="84"/>
      <c r="AK52" s="84"/>
      <c r="AL52" s="84"/>
      <c r="AM52" s="84"/>
      <c r="AN52" s="84"/>
      <c r="AO52" s="84"/>
      <c r="AP52" s="84"/>
      <c r="AQ52" s="84"/>
      <c r="AR52" s="84"/>
      <c r="AS52" s="84"/>
      <c r="AT52" s="83"/>
      <c r="AU52" s="83"/>
      <c r="AV52" s="83"/>
      <c r="AW52" s="83"/>
      <c r="AX52" s="84"/>
    </row>
    <row r="53" spans="1:50" ht="15.95" customHeight="1" thickBot="1" x14ac:dyDescent="0.3"/>
    <row r="54" spans="1:50" ht="15.95" customHeight="1" x14ac:dyDescent="0.25">
      <c r="A54" s="161" t="s">
        <v>178</v>
      </c>
      <c r="B54" s="161"/>
      <c r="C54" s="161"/>
      <c r="D54" s="161"/>
      <c r="E54" s="160" t="s">
        <v>478</v>
      </c>
      <c r="F54" s="160"/>
      <c r="G54" s="64">
        <v>2019</v>
      </c>
      <c r="H54" s="64">
        <v>2020</v>
      </c>
      <c r="I54" s="64">
        <v>2021</v>
      </c>
      <c r="J54" s="64">
        <v>2022</v>
      </c>
      <c r="K54" s="64">
        <v>2023</v>
      </c>
      <c r="L54" s="64">
        <v>2024</v>
      </c>
      <c r="M54" s="64">
        <v>2025</v>
      </c>
      <c r="N54" s="64">
        <v>2026</v>
      </c>
      <c r="O54" s="64">
        <v>2027</v>
      </c>
      <c r="P54" s="64">
        <v>2028</v>
      </c>
      <c r="Q54" s="64">
        <v>2029</v>
      </c>
      <c r="R54" s="64">
        <v>2030</v>
      </c>
      <c r="S54" s="64">
        <v>2031</v>
      </c>
      <c r="T54" s="64">
        <v>2032</v>
      </c>
      <c r="U54" s="64">
        <v>2033</v>
      </c>
      <c r="V54" s="64">
        <v>2034</v>
      </c>
      <c r="W54" s="64">
        <v>2035</v>
      </c>
      <c r="X54" s="64">
        <v>2036</v>
      </c>
      <c r="Y54" s="64">
        <v>2037</v>
      </c>
      <c r="Z54" s="64">
        <v>2038</v>
      </c>
      <c r="AA54" s="64">
        <v>2039</v>
      </c>
      <c r="AB54" s="64">
        <v>2040</v>
      </c>
      <c r="AC54" s="64">
        <v>2041</v>
      </c>
      <c r="AD54" s="64">
        <v>2042</v>
      </c>
      <c r="AE54" s="64">
        <v>2043</v>
      </c>
      <c r="AF54" s="64">
        <v>2044</v>
      </c>
      <c r="AG54" s="64">
        <v>2045</v>
      </c>
      <c r="AH54" s="64">
        <v>2046</v>
      </c>
      <c r="AI54" s="64">
        <v>2047</v>
      </c>
      <c r="AJ54" s="64">
        <v>2048</v>
      </c>
      <c r="AK54" s="64">
        <v>2049</v>
      </c>
      <c r="AL54" s="64">
        <v>2050</v>
      </c>
      <c r="AM54" s="64">
        <v>2051</v>
      </c>
      <c r="AN54" s="64">
        <v>2052</v>
      </c>
      <c r="AO54" s="64">
        <v>2053</v>
      </c>
      <c r="AP54" s="64">
        <v>2054</v>
      </c>
      <c r="AQ54" s="64">
        <v>2055</v>
      </c>
      <c r="AR54" s="64">
        <v>2056</v>
      </c>
      <c r="AS54" s="64">
        <v>2057</v>
      </c>
      <c r="AT54" s="86"/>
      <c r="AU54" s="86"/>
      <c r="AV54" s="86"/>
      <c r="AW54" s="86"/>
      <c r="AX54" s="86" t="s">
        <v>469</v>
      </c>
    </row>
    <row r="55" spans="1:50" ht="15.95" customHeight="1" x14ac:dyDescent="0.25">
      <c r="A55" s="162" t="s">
        <v>179</v>
      </c>
      <c r="B55" s="162"/>
      <c r="C55" s="162"/>
      <c r="D55" s="162"/>
      <c r="E55" s="163"/>
      <c r="F55" s="163"/>
      <c r="G55" s="84"/>
      <c r="H55" s="84"/>
      <c r="I55" s="67">
        <v>-31632</v>
      </c>
      <c r="J55" s="67">
        <v>-32581</v>
      </c>
      <c r="K55" s="67">
        <v>-33559</v>
      </c>
      <c r="L55" s="67">
        <v>-34565</v>
      </c>
      <c r="M55" s="67">
        <v>-35602</v>
      </c>
      <c r="N55" s="67">
        <v>-36670</v>
      </c>
      <c r="O55" s="67">
        <v>-37770</v>
      </c>
      <c r="P55" s="67">
        <v>-38904</v>
      </c>
      <c r="Q55" s="67">
        <v>-40071</v>
      </c>
      <c r="R55" s="67">
        <v>-41273</v>
      </c>
      <c r="S55" s="67">
        <v>-42511</v>
      </c>
      <c r="T55" s="67">
        <v>-43786</v>
      </c>
      <c r="U55" s="67">
        <v>-45100</v>
      </c>
      <c r="V55" s="67">
        <v>-46453</v>
      </c>
      <c r="W55" s="67">
        <v>-47846</v>
      </c>
      <c r="X55" s="67">
        <v>-49282</v>
      </c>
      <c r="Y55" s="67">
        <v>-50760</v>
      </c>
      <c r="Z55" s="67">
        <v>-52283</v>
      </c>
      <c r="AA55" s="67">
        <v>-53852</v>
      </c>
      <c r="AB55" s="67">
        <v>-55467</v>
      </c>
      <c r="AC55" s="67">
        <v>-57131</v>
      </c>
      <c r="AD55" s="67">
        <v>-58845</v>
      </c>
      <c r="AE55" s="67">
        <v>-60610</v>
      </c>
      <c r="AF55" s="67">
        <v>-62429</v>
      </c>
      <c r="AG55" s="67">
        <v>-64302</v>
      </c>
      <c r="AH55" s="67">
        <v>-66231</v>
      </c>
      <c r="AI55" s="67">
        <v>-68218</v>
      </c>
      <c r="AJ55" s="67">
        <v>-70264</v>
      </c>
      <c r="AK55" s="67">
        <v>-72372</v>
      </c>
      <c r="AL55" s="67">
        <v>-74543</v>
      </c>
      <c r="AM55" s="67">
        <v>-76779</v>
      </c>
      <c r="AN55" s="67">
        <v>-79083</v>
      </c>
      <c r="AO55" s="67">
        <v>-81455</v>
      </c>
      <c r="AP55" s="67">
        <v>-83899</v>
      </c>
      <c r="AQ55" s="67">
        <v>-86416</v>
      </c>
      <c r="AR55" s="67">
        <v>-89008</v>
      </c>
      <c r="AS55" s="67">
        <v>-91679</v>
      </c>
      <c r="AT55" s="83"/>
      <c r="AU55" s="83"/>
      <c r="AV55" s="83"/>
      <c r="AW55" s="83"/>
      <c r="AX55" s="67">
        <v>-2385102</v>
      </c>
    </row>
    <row r="56" spans="1:50" ht="15.95" customHeight="1" x14ac:dyDescent="0.25">
      <c r="A56" s="162" t="s">
        <v>180</v>
      </c>
      <c r="B56" s="162"/>
      <c r="C56" s="162"/>
      <c r="D56" s="162"/>
      <c r="E56" s="163"/>
      <c r="F56" s="163"/>
      <c r="G56" s="84"/>
      <c r="H56" s="84"/>
      <c r="I56" s="84"/>
      <c r="J56" s="84"/>
      <c r="K56" s="84"/>
      <c r="L56" s="84"/>
      <c r="M56" s="84"/>
      <c r="N56" s="84"/>
      <c r="O56" s="84"/>
      <c r="P56" s="84"/>
      <c r="Q56" s="84"/>
      <c r="R56" s="84"/>
      <c r="S56" s="84"/>
      <c r="T56" s="84"/>
      <c r="U56" s="84"/>
      <c r="V56" s="84"/>
      <c r="W56" s="84"/>
      <c r="X56" s="84"/>
      <c r="Y56" s="84"/>
      <c r="Z56" s="84"/>
      <c r="AA56" s="84"/>
      <c r="AB56" s="84"/>
      <c r="AC56" s="84"/>
      <c r="AD56" s="84"/>
      <c r="AE56" s="84"/>
      <c r="AF56" s="84"/>
      <c r="AG56" s="84"/>
      <c r="AH56" s="84"/>
      <c r="AI56" s="84"/>
      <c r="AJ56" s="84"/>
      <c r="AK56" s="84"/>
      <c r="AL56" s="84"/>
      <c r="AM56" s="84"/>
      <c r="AN56" s="84"/>
      <c r="AO56" s="84"/>
      <c r="AP56" s="84"/>
      <c r="AQ56" s="84"/>
      <c r="AR56" s="84"/>
      <c r="AS56" s="84"/>
      <c r="AT56" s="83"/>
      <c r="AU56" s="83"/>
      <c r="AV56" s="83"/>
      <c r="AW56" s="83"/>
      <c r="AX56" s="84"/>
    </row>
    <row r="57" spans="1:50" ht="15.95" customHeight="1" x14ac:dyDescent="0.25">
      <c r="A57" s="162" t="s">
        <v>181</v>
      </c>
      <c r="B57" s="162"/>
      <c r="C57" s="162"/>
      <c r="D57" s="162"/>
      <c r="E57" s="163"/>
      <c r="F57" s="163"/>
      <c r="G57" s="84"/>
      <c r="H57" s="84"/>
      <c r="I57" s="84"/>
      <c r="J57" s="84"/>
      <c r="K57" s="84"/>
      <c r="L57" s="84"/>
      <c r="M57" s="84"/>
      <c r="N57" s="84"/>
      <c r="O57" s="84"/>
      <c r="P57" s="84"/>
      <c r="Q57" s="84"/>
      <c r="R57" s="84"/>
      <c r="S57" s="84"/>
      <c r="T57" s="84"/>
      <c r="U57" s="84"/>
      <c r="V57" s="84"/>
      <c r="W57" s="84"/>
      <c r="X57" s="84"/>
      <c r="Y57" s="84"/>
      <c r="Z57" s="84"/>
      <c r="AA57" s="84"/>
      <c r="AB57" s="84"/>
      <c r="AC57" s="84"/>
      <c r="AD57" s="84"/>
      <c r="AE57" s="84"/>
      <c r="AF57" s="84"/>
      <c r="AG57" s="84"/>
      <c r="AH57" s="84"/>
      <c r="AI57" s="84"/>
      <c r="AJ57" s="84"/>
      <c r="AK57" s="84"/>
      <c r="AL57" s="84"/>
      <c r="AM57" s="84"/>
      <c r="AN57" s="84"/>
      <c r="AO57" s="84"/>
      <c r="AP57" s="84"/>
      <c r="AQ57" s="84"/>
      <c r="AR57" s="84"/>
      <c r="AS57" s="84"/>
      <c r="AT57" s="83"/>
      <c r="AU57" s="83"/>
      <c r="AV57" s="83"/>
      <c r="AW57" s="83"/>
      <c r="AX57" s="84"/>
    </row>
    <row r="58" spans="1:50" ht="15.95" customHeight="1" x14ac:dyDescent="0.25">
      <c r="A58" s="162" t="s">
        <v>471</v>
      </c>
      <c r="B58" s="162"/>
      <c r="C58" s="162"/>
      <c r="D58" s="162"/>
      <c r="E58" s="163"/>
      <c r="F58" s="163"/>
      <c r="G58" s="84"/>
      <c r="H58" s="84"/>
      <c r="I58" s="67">
        <v>9679</v>
      </c>
      <c r="J58" s="67">
        <v>10066</v>
      </c>
      <c r="K58" s="67">
        <v>10469</v>
      </c>
      <c r="L58" s="67">
        <v>10888</v>
      </c>
      <c r="M58" s="67">
        <v>11323</v>
      </c>
      <c r="N58" s="67">
        <v>11776</v>
      </c>
      <c r="O58" s="67">
        <v>12247</v>
      </c>
      <c r="P58" s="67">
        <v>12737</v>
      </c>
      <c r="Q58" s="67">
        <v>13247</v>
      </c>
      <c r="R58" s="67">
        <v>13777</v>
      </c>
      <c r="S58" s="67">
        <v>14328</v>
      </c>
      <c r="T58" s="67">
        <v>14901</v>
      </c>
      <c r="U58" s="67">
        <v>15497</v>
      </c>
      <c r="V58" s="67">
        <v>16117</v>
      </c>
      <c r="W58" s="67">
        <v>16761</v>
      </c>
      <c r="X58" s="67">
        <v>17432</v>
      </c>
      <c r="Y58" s="67">
        <v>18129</v>
      </c>
      <c r="Z58" s="67">
        <v>18854</v>
      </c>
      <c r="AA58" s="67">
        <v>19609</v>
      </c>
      <c r="AB58" s="67">
        <v>20393</v>
      </c>
      <c r="AC58" s="67">
        <v>21209</v>
      </c>
      <c r="AD58" s="67">
        <v>22057</v>
      </c>
      <c r="AE58" s="67">
        <v>22939</v>
      </c>
      <c r="AF58" s="67">
        <v>23857</v>
      </c>
      <c r="AG58" s="67">
        <v>24811</v>
      </c>
      <c r="AH58" s="67">
        <v>25803</v>
      </c>
      <c r="AI58" s="67">
        <v>26836</v>
      </c>
      <c r="AJ58" s="67">
        <v>27909</v>
      </c>
      <c r="AK58" s="67">
        <v>29025</v>
      </c>
      <c r="AL58" s="67">
        <v>30186</v>
      </c>
      <c r="AM58" s="67">
        <v>31394</v>
      </c>
      <c r="AN58" s="67">
        <v>32650</v>
      </c>
      <c r="AO58" s="67">
        <v>33956</v>
      </c>
      <c r="AP58" s="67">
        <v>35314</v>
      </c>
      <c r="AQ58" s="67">
        <v>36726</v>
      </c>
      <c r="AR58" s="67">
        <v>38195</v>
      </c>
      <c r="AS58" s="67">
        <v>39723</v>
      </c>
      <c r="AT58" s="83"/>
      <c r="AU58" s="83"/>
      <c r="AV58" s="83"/>
      <c r="AW58" s="83"/>
      <c r="AX58" s="67">
        <v>919782</v>
      </c>
    </row>
    <row r="59" spans="1:50" ht="32.1" customHeight="1" x14ac:dyDescent="0.25">
      <c r="A59" s="162" t="s">
        <v>182</v>
      </c>
      <c r="B59" s="162"/>
      <c r="C59" s="162"/>
      <c r="D59" s="162"/>
      <c r="E59" s="163"/>
      <c r="F59" s="163"/>
      <c r="G59" s="84"/>
      <c r="H59" s="84"/>
      <c r="I59" s="84"/>
      <c r="J59" s="84"/>
      <c r="K59" s="84"/>
      <c r="L59" s="84"/>
      <c r="M59" s="84"/>
      <c r="N59" s="84"/>
      <c r="O59" s="84"/>
      <c r="P59" s="84"/>
      <c r="Q59" s="84"/>
      <c r="R59" s="84"/>
      <c r="S59" s="84"/>
      <c r="T59" s="84"/>
      <c r="U59" s="84"/>
      <c r="V59" s="84"/>
      <c r="W59" s="84"/>
      <c r="X59" s="84"/>
      <c r="Y59" s="84"/>
      <c r="Z59" s="84"/>
      <c r="AA59" s="84"/>
      <c r="AB59" s="84"/>
      <c r="AC59" s="84"/>
      <c r="AD59" s="84"/>
      <c r="AE59" s="84"/>
      <c r="AF59" s="84"/>
      <c r="AG59" s="84"/>
      <c r="AH59" s="84"/>
      <c r="AI59" s="84"/>
      <c r="AJ59" s="84"/>
      <c r="AK59" s="84"/>
      <c r="AL59" s="84"/>
      <c r="AM59" s="84"/>
      <c r="AN59" s="84"/>
      <c r="AO59" s="84"/>
      <c r="AP59" s="84"/>
      <c r="AQ59" s="84"/>
      <c r="AR59" s="84"/>
      <c r="AS59" s="84"/>
      <c r="AT59" s="83"/>
      <c r="AU59" s="83"/>
      <c r="AV59" s="83"/>
      <c r="AW59" s="83"/>
      <c r="AX59" s="84"/>
    </row>
    <row r="60" spans="1:50" ht="15.95" customHeight="1" x14ac:dyDescent="0.25">
      <c r="A60" s="162" t="s">
        <v>472</v>
      </c>
      <c r="B60" s="162"/>
      <c r="C60" s="162"/>
      <c r="D60" s="162"/>
      <c r="E60" s="163"/>
      <c r="F60" s="163"/>
      <c r="G60" s="84"/>
      <c r="H60" s="84"/>
      <c r="I60" s="67">
        <v>-21953</v>
      </c>
      <c r="J60" s="67">
        <v>-22515</v>
      </c>
      <c r="K60" s="67">
        <v>-23089</v>
      </c>
      <c r="L60" s="67">
        <v>-23677</v>
      </c>
      <c r="M60" s="67">
        <v>-24279</v>
      </c>
      <c r="N60" s="67">
        <v>-24894</v>
      </c>
      <c r="O60" s="67">
        <v>-25523</v>
      </c>
      <c r="P60" s="67">
        <v>-26166</v>
      </c>
      <c r="Q60" s="67">
        <v>-26824</v>
      </c>
      <c r="R60" s="67">
        <v>-27496</v>
      </c>
      <c r="S60" s="67">
        <v>-28183</v>
      </c>
      <c r="T60" s="67">
        <v>-28885</v>
      </c>
      <c r="U60" s="67">
        <v>-29603</v>
      </c>
      <c r="V60" s="67">
        <v>-30336</v>
      </c>
      <c r="W60" s="67">
        <v>-31085</v>
      </c>
      <c r="X60" s="67">
        <v>-31850</v>
      </c>
      <c r="Y60" s="67">
        <v>-32631</v>
      </c>
      <c r="Z60" s="67">
        <v>-33429</v>
      </c>
      <c r="AA60" s="67">
        <v>-34243</v>
      </c>
      <c r="AB60" s="67">
        <v>-35074</v>
      </c>
      <c r="AC60" s="67">
        <v>-35923</v>
      </c>
      <c r="AD60" s="67">
        <v>-36788</v>
      </c>
      <c r="AE60" s="67">
        <v>-37671</v>
      </c>
      <c r="AF60" s="67">
        <v>-38572</v>
      </c>
      <c r="AG60" s="67">
        <v>-39491</v>
      </c>
      <c r="AH60" s="67">
        <v>-40427</v>
      </c>
      <c r="AI60" s="67">
        <v>-41382</v>
      </c>
      <c r="AJ60" s="67">
        <v>-42355</v>
      </c>
      <c r="AK60" s="67">
        <v>-43347</v>
      </c>
      <c r="AL60" s="67">
        <v>-44357</v>
      </c>
      <c r="AM60" s="67">
        <v>-45386</v>
      </c>
      <c r="AN60" s="67">
        <v>-46433</v>
      </c>
      <c r="AO60" s="67">
        <v>-47500</v>
      </c>
      <c r="AP60" s="67">
        <v>-48585</v>
      </c>
      <c r="AQ60" s="67">
        <v>-49690</v>
      </c>
      <c r="AR60" s="67">
        <v>-50813</v>
      </c>
      <c r="AS60" s="67">
        <v>-51955</v>
      </c>
      <c r="AT60" s="83"/>
      <c r="AU60" s="83"/>
      <c r="AV60" s="83"/>
      <c r="AW60" s="83"/>
      <c r="AX60" s="67">
        <v>-1465320</v>
      </c>
    </row>
    <row r="61" spans="1:50" ht="15.95" customHeight="1" x14ac:dyDescent="0.25">
      <c r="A61" s="162" t="s">
        <v>183</v>
      </c>
      <c r="B61" s="162"/>
      <c r="C61" s="162"/>
      <c r="D61" s="162"/>
      <c r="E61" s="163"/>
      <c r="F61" s="163"/>
      <c r="G61" s="84"/>
      <c r="H61" s="67">
        <v>-944385</v>
      </c>
      <c r="I61" s="67">
        <v>-944385</v>
      </c>
      <c r="J61" s="67">
        <v>-944385</v>
      </c>
      <c r="K61" s="67">
        <v>-944385</v>
      </c>
      <c r="L61" s="67">
        <v>-944385</v>
      </c>
      <c r="M61" s="67">
        <v>-944385</v>
      </c>
      <c r="N61" s="67">
        <v>-944385</v>
      </c>
      <c r="O61" s="67">
        <v>-944385</v>
      </c>
      <c r="P61" s="67">
        <v>-944385</v>
      </c>
      <c r="Q61" s="67">
        <v>-944385</v>
      </c>
      <c r="R61" s="67">
        <v>-944385</v>
      </c>
      <c r="S61" s="67">
        <v>-944385</v>
      </c>
      <c r="T61" s="67">
        <v>-944385</v>
      </c>
      <c r="U61" s="67">
        <v>-944385</v>
      </c>
      <c r="V61" s="67">
        <v>-944385</v>
      </c>
      <c r="W61" s="67">
        <v>-944385</v>
      </c>
      <c r="X61" s="67">
        <v>-944385</v>
      </c>
      <c r="Y61" s="67">
        <v>-944385</v>
      </c>
      <c r="Z61" s="67">
        <v>-944385</v>
      </c>
      <c r="AA61" s="67">
        <v>-944385</v>
      </c>
      <c r="AB61" s="67">
        <v>-944385</v>
      </c>
      <c r="AC61" s="67">
        <v>-944385</v>
      </c>
      <c r="AD61" s="67">
        <v>-944385</v>
      </c>
      <c r="AE61" s="67">
        <v>-944385</v>
      </c>
      <c r="AF61" s="67">
        <v>-944385</v>
      </c>
      <c r="AG61" s="67">
        <v>-944385</v>
      </c>
      <c r="AH61" s="67">
        <v>-944385</v>
      </c>
      <c r="AI61" s="67">
        <v>-944385</v>
      </c>
      <c r="AJ61" s="67">
        <v>-944385</v>
      </c>
      <c r="AK61" s="67">
        <v>-944385</v>
      </c>
      <c r="AL61" s="67">
        <v>-944385</v>
      </c>
      <c r="AM61" s="67">
        <v>-944385</v>
      </c>
      <c r="AN61" s="67">
        <v>-944385</v>
      </c>
      <c r="AO61" s="67">
        <v>-944385</v>
      </c>
      <c r="AP61" s="67">
        <v>-944385</v>
      </c>
      <c r="AQ61" s="84"/>
      <c r="AR61" s="84"/>
      <c r="AS61" s="84"/>
      <c r="AT61" s="83"/>
      <c r="AU61" s="83"/>
      <c r="AV61" s="83"/>
      <c r="AW61" s="83"/>
      <c r="AX61" s="67">
        <v>-33053458</v>
      </c>
    </row>
    <row r="62" spans="1:50" ht="15.95" customHeight="1" x14ac:dyDescent="0.25">
      <c r="A62" s="162" t="s">
        <v>189</v>
      </c>
      <c r="B62" s="162"/>
      <c r="C62" s="162"/>
      <c r="D62" s="162"/>
      <c r="E62" s="163"/>
      <c r="F62" s="163"/>
      <c r="G62" s="84"/>
      <c r="H62" s="67">
        <v>-944385</v>
      </c>
      <c r="I62" s="67">
        <v>-966337</v>
      </c>
      <c r="J62" s="67">
        <v>-966899</v>
      </c>
      <c r="K62" s="67">
        <v>-967474</v>
      </c>
      <c r="L62" s="67">
        <v>-968062</v>
      </c>
      <c r="M62" s="67">
        <v>-968663</v>
      </c>
      <c r="N62" s="67">
        <v>-969278</v>
      </c>
      <c r="O62" s="67">
        <v>-969907</v>
      </c>
      <c r="P62" s="67">
        <v>-970551</v>
      </c>
      <c r="Q62" s="67">
        <v>-971208</v>
      </c>
      <c r="R62" s="67">
        <v>-971881</v>
      </c>
      <c r="S62" s="67">
        <v>-972568</v>
      </c>
      <c r="T62" s="67">
        <v>-973270</v>
      </c>
      <c r="U62" s="67">
        <v>-973987</v>
      </c>
      <c r="V62" s="67">
        <v>-974721</v>
      </c>
      <c r="W62" s="67">
        <v>-975469</v>
      </c>
      <c r="X62" s="67">
        <v>-976234</v>
      </c>
      <c r="Y62" s="67">
        <v>-977016</v>
      </c>
      <c r="Z62" s="67">
        <v>-977813</v>
      </c>
      <c r="AA62" s="67">
        <v>-978628</v>
      </c>
      <c r="AB62" s="67">
        <v>-979459</v>
      </c>
      <c r="AC62" s="67">
        <v>-980307</v>
      </c>
      <c r="AD62" s="67">
        <v>-981173</v>
      </c>
      <c r="AE62" s="67">
        <v>-982056</v>
      </c>
      <c r="AF62" s="67">
        <v>-982956</v>
      </c>
      <c r="AG62" s="67">
        <v>-983875</v>
      </c>
      <c r="AH62" s="67">
        <v>-984812</v>
      </c>
      <c r="AI62" s="67">
        <v>-985766</v>
      </c>
      <c r="AJ62" s="67">
        <v>-986740</v>
      </c>
      <c r="AK62" s="67">
        <v>-987731</v>
      </c>
      <c r="AL62" s="67">
        <v>-988741</v>
      </c>
      <c r="AM62" s="67">
        <v>-989770</v>
      </c>
      <c r="AN62" s="67">
        <v>-990818</v>
      </c>
      <c r="AO62" s="67">
        <v>-991884</v>
      </c>
      <c r="AP62" s="67">
        <v>-992970</v>
      </c>
      <c r="AQ62" s="67">
        <v>-49690</v>
      </c>
      <c r="AR62" s="67">
        <v>-50813</v>
      </c>
      <c r="AS62" s="67">
        <v>-51955</v>
      </c>
      <c r="AT62" s="83"/>
      <c r="AU62" s="83"/>
      <c r="AV62" s="83"/>
      <c r="AW62" s="83"/>
      <c r="AX62" s="67">
        <v>-34518778</v>
      </c>
    </row>
    <row r="63" spans="1:50" ht="15.95" customHeight="1" x14ac:dyDescent="0.25">
      <c r="A63" s="162" t="s">
        <v>184</v>
      </c>
      <c r="B63" s="162"/>
      <c r="C63" s="162"/>
      <c r="D63" s="162"/>
      <c r="E63" s="163"/>
      <c r="F63" s="163"/>
      <c r="G63" s="84"/>
      <c r="H63" s="84"/>
      <c r="I63" s="84"/>
      <c r="J63" s="84"/>
      <c r="K63" s="84"/>
      <c r="L63" s="84"/>
      <c r="M63" s="84"/>
      <c r="N63" s="84"/>
      <c r="O63" s="84"/>
      <c r="P63" s="84"/>
      <c r="Q63" s="84"/>
      <c r="R63" s="84"/>
      <c r="S63" s="84"/>
      <c r="T63" s="84"/>
      <c r="U63" s="84"/>
      <c r="V63" s="84"/>
      <c r="W63" s="84"/>
      <c r="X63" s="84"/>
      <c r="Y63" s="84"/>
      <c r="Z63" s="84"/>
      <c r="AA63" s="84"/>
      <c r="AB63" s="84"/>
      <c r="AC63" s="84"/>
      <c r="AD63" s="84"/>
      <c r="AE63" s="84"/>
      <c r="AF63" s="84"/>
      <c r="AG63" s="84"/>
      <c r="AH63" s="84"/>
      <c r="AI63" s="84"/>
      <c r="AJ63" s="84"/>
      <c r="AK63" s="84"/>
      <c r="AL63" s="84"/>
      <c r="AM63" s="84"/>
      <c r="AN63" s="84"/>
      <c r="AO63" s="84"/>
      <c r="AP63" s="84"/>
      <c r="AQ63" s="84"/>
      <c r="AR63" s="84"/>
      <c r="AS63" s="84"/>
      <c r="AT63" s="83"/>
      <c r="AU63" s="83"/>
      <c r="AV63" s="83"/>
      <c r="AW63" s="83"/>
      <c r="AX63" s="84"/>
    </row>
    <row r="64" spans="1:50" ht="15.95" customHeight="1" x14ac:dyDescent="0.25">
      <c r="A64" s="162" t="s">
        <v>185</v>
      </c>
      <c r="B64" s="162"/>
      <c r="C64" s="162"/>
      <c r="D64" s="162"/>
      <c r="E64" s="163"/>
      <c r="F64" s="163"/>
      <c r="G64" s="84"/>
      <c r="H64" s="67">
        <v>-944385</v>
      </c>
      <c r="I64" s="67">
        <v>-966337</v>
      </c>
      <c r="J64" s="67">
        <v>-966899</v>
      </c>
      <c r="K64" s="67">
        <v>-967474</v>
      </c>
      <c r="L64" s="67">
        <v>-968062</v>
      </c>
      <c r="M64" s="67">
        <v>-968663</v>
      </c>
      <c r="N64" s="67">
        <v>-969278</v>
      </c>
      <c r="O64" s="67">
        <v>-969907</v>
      </c>
      <c r="P64" s="67">
        <v>-970551</v>
      </c>
      <c r="Q64" s="67">
        <v>-971208</v>
      </c>
      <c r="R64" s="67">
        <v>-971881</v>
      </c>
      <c r="S64" s="67">
        <v>-972568</v>
      </c>
      <c r="T64" s="67">
        <v>-973270</v>
      </c>
      <c r="U64" s="67">
        <v>-973987</v>
      </c>
      <c r="V64" s="67">
        <v>-974721</v>
      </c>
      <c r="W64" s="67">
        <v>-975469</v>
      </c>
      <c r="X64" s="67">
        <v>-976234</v>
      </c>
      <c r="Y64" s="67">
        <v>-977016</v>
      </c>
      <c r="Z64" s="67">
        <v>-977813</v>
      </c>
      <c r="AA64" s="67">
        <v>-978628</v>
      </c>
      <c r="AB64" s="67">
        <v>-979459</v>
      </c>
      <c r="AC64" s="67">
        <v>-980307</v>
      </c>
      <c r="AD64" s="67">
        <v>-981173</v>
      </c>
      <c r="AE64" s="67">
        <v>-982056</v>
      </c>
      <c r="AF64" s="67">
        <v>-982956</v>
      </c>
      <c r="AG64" s="67">
        <v>-983875</v>
      </c>
      <c r="AH64" s="67">
        <v>-984812</v>
      </c>
      <c r="AI64" s="67">
        <v>-985766</v>
      </c>
      <c r="AJ64" s="67">
        <v>-986740</v>
      </c>
      <c r="AK64" s="67">
        <v>-987731</v>
      </c>
      <c r="AL64" s="67">
        <v>-988741</v>
      </c>
      <c r="AM64" s="67">
        <v>-989770</v>
      </c>
      <c r="AN64" s="67">
        <v>-990818</v>
      </c>
      <c r="AO64" s="67">
        <v>-991884</v>
      </c>
      <c r="AP64" s="67">
        <v>-992970</v>
      </c>
      <c r="AQ64" s="67">
        <v>-49690</v>
      </c>
      <c r="AR64" s="67">
        <v>-50813</v>
      </c>
      <c r="AS64" s="67">
        <v>-51955</v>
      </c>
      <c r="AT64" s="83"/>
      <c r="AU64" s="83"/>
      <c r="AV64" s="83"/>
      <c r="AW64" s="83"/>
      <c r="AX64" s="67">
        <v>-34518778</v>
      </c>
    </row>
    <row r="65" spans="1:50" ht="15.95" customHeight="1" x14ac:dyDescent="0.25">
      <c r="A65" s="162" t="s">
        <v>186</v>
      </c>
      <c r="B65" s="162"/>
      <c r="C65" s="162"/>
      <c r="D65" s="162"/>
      <c r="E65" s="163"/>
      <c r="F65" s="163"/>
      <c r="G65" s="84"/>
      <c r="H65" s="84"/>
      <c r="I65" s="84"/>
      <c r="J65" s="84"/>
      <c r="K65" s="84"/>
      <c r="L65" s="84"/>
      <c r="M65" s="84"/>
      <c r="N65" s="84"/>
      <c r="O65" s="84"/>
      <c r="P65" s="84"/>
      <c r="Q65" s="84"/>
      <c r="R65" s="84"/>
      <c r="S65" s="84"/>
      <c r="T65" s="84"/>
      <c r="U65" s="84"/>
      <c r="V65" s="84"/>
      <c r="W65" s="84"/>
      <c r="X65" s="84"/>
      <c r="Y65" s="84"/>
      <c r="Z65" s="84"/>
      <c r="AA65" s="84"/>
      <c r="AB65" s="84"/>
      <c r="AC65" s="84"/>
      <c r="AD65" s="84"/>
      <c r="AE65" s="84"/>
      <c r="AF65" s="84"/>
      <c r="AG65" s="84"/>
      <c r="AH65" s="84"/>
      <c r="AI65" s="84"/>
      <c r="AJ65" s="84"/>
      <c r="AK65" s="84"/>
      <c r="AL65" s="84"/>
      <c r="AM65" s="84"/>
      <c r="AN65" s="84"/>
      <c r="AO65" s="84"/>
      <c r="AP65" s="84"/>
      <c r="AQ65" s="84"/>
      <c r="AR65" s="84"/>
      <c r="AS65" s="84"/>
      <c r="AT65" s="83"/>
      <c r="AU65" s="83"/>
      <c r="AV65" s="83"/>
      <c r="AW65" s="83"/>
      <c r="AX65" s="84"/>
    </row>
    <row r="66" spans="1:50" ht="15.95" customHeight="1" x14ac:dyDescent="0.25">
      <c r="A66" s="162" t="s">
        <v>187</v>
      </c>
      <c r="B66" s="162"/>
      <c r="C66" s="162"/>
      <c r="D66" s="162"/>
      <c r="E66" s="163"/>
      <c r="F66" s="163"/>
      <c r="G66" s="84"/>
      <c r="H66" s="67">
        <v>-944385</v>
      </c>
      <c r="I66" s="67">
        <v>-966337</v>
      </c>
      <c r="J66" s="67">
        <v>-966899</v>
      </c>
      <c r="K66" s="67">
        <v>-967474</v>
      </c>
      <c r="L66" s="67">
        <v>-968062</v>
      </c>
      <c r="M66" s="67">
        <v>-968663</v>
      </c>
      <c r="N66" s="67">
        <v>-969278</v>
      </c>
      <c r="O66" s="67">
        <v>-969907</v>
      </c>
      <c r="P66" s="67">
        <v>-970551</v>
      </c>
      <c r="Q66" s="67">
        <v>-971208</v>
      </c>
      <c r="R66" s="67">
        <v>-971881</v>
      </c>
      <c r="S66" s="67">
        <v>-972568</v>
      </c>
      <c r="T66" s="67">
        <v>-973270</v>
      </c>
      <c r="U66" s="67">
        <v>-973987</v>
      </c>
      <c r="V66" s="67">
        <v>-974721</v>
      </c>
      <c r="W66" s="67">
        <v>-975469</v>
      </c>
      <c r="X66" s="67">
        <v>-976234</v>
      </c>
      <c r="Y66" s="67">
        <v>-977016</v>
      </c>
      <c r="Z66" s="67">
        <v>-977813</v>
      </c>
      <c r="AA66" s="67">
        <v>-978628</v>
      </c>
      <c r="AB66" s="67">
        <v>-979459</v>
      </c>
      <c r="AC66" s="67">
        <v>-980307</v>
      </c>
      <c r="AD66" s="67">
        <v>-981173</v>
      </c>
      <c r="AE66" s="67">
        <v>-982056</v>
      </c>
      <c r="AF66" s="67">
        <v>-982956</v>
      </c>
      <c r="AG66" s="67">
        <v>-983875</v>
      </c>
      <c r="AH66" s="67">
        <v>-984812</v>
      </c>
      <c r="AI66" s="67">
        <v>-985766</v>
      </c>
      <c r="AJ66" s="67">
        <v>-986740</v>
      </c>
      <c r="AK66" s="67">
        <v>-987731</v>
      </c>
      <c r="AL66" s="67">
        <v>-988741</v>
      </c>
      <c r="AM66" s="67">
        <v>-989770</v>
      </c>
      <c r="AN66" s="67">
        <v>-990818</v>
      </c>
      <c r="AO66" s="67">
        <v>-991884</v>
      </c>
      <c r="AP66" s="67">
        <v>-992970</v>
      </c>
      <c r="AQ66" s="67">
        <v>-49690</v>
      </c>
      <c r="AR66" s="67">
        <v>-50813</v>
      </c>
      <c r="AS66" s="67">
        <v>-51955</v>
      </c>
      <c r="AT66" s="83"/>
      <c r="AU66" s="83"/>
      <c r="AV66" s="83"/>
      <c r="AW66" s="83"/>
      <c r="AX66" s="67">
        <v>-34518778</v>
      </c>
    </row>
    <row r="67" spans="1:50" ht="15.95" customHeight="1" thickBot="1" x14ac:dyDescent="0.3"/>
    <row r="68" spans="1:50" ht="15.95" customHeight="1" x14ac:dyDescent="0.25">
      <c r="A68" s="164" t="s">
        <v>188</v>
      </c>
      <c r="B68" s="164"/>
      <c r="C68" s="164"/>
      <c r="D68" s="164"/>
      <c r="E68" s="160" t="s">
        <v>478</v>
      </c>
      <c r="F68" s="160"/>
      <c r="G68" s="64">
        <v>2019</v>
      </c>
      <c r="H68" s="64">
        <v>2020</v>
      </c>
      <c r="I68" s="64">
        <v>2021</v>
      </c>
      <c r="J68" s="64">
        <v>2022</v>
      </c>
      <c r="K68" s="64">
        <v>2023</v>
      </c>
      <c r="L68" s="64">
        <v>2024</v>
      </c>
      <c r="M68" s="64">
        <v>2025</v>
      </c>
      <c r="N68" s="64">
        <v>2026</v>
      </c>
      <c r="O68" s="64">
        <v>2027</v>
      </c>
      <c r="P68" s="64">
        <v>2028</v>
      </c>
      <c r="Q68" s="64">
        <v>2029</v>
      </c>
      <c r="R68" s="64">
        <v>2030</v>
      </c>
      <c r="S68" s="64">
        <v>2031</v>
      </c>
      <c r="T68" s="64">
        <v>2032</v>
      </c>
      <c r="U68" s="64">
        <v>2033</v>
      </c>
      <c r="V68" s="64">
        <v>2034</v>
      </c>
      <c r="W68" s="64">
        <v>2035</v>
      </c>
      <c r="X68" s="64">
        <v>2036</v>
      </c>
      <c r="Y68" s="64">
        <v>2037</v>
      </c>
      <c r="Z68" s="64">
        <v>2038</v>
      </c>
      <c r="AA68" s="64">
        <v>2039</v>
      </c>
      <c r="AB68" s="64">
        <v>2040</v>
      </c>
      <c r="AC68" s="64">
        <v>2041</v>
      </c>
      <c r="AD68" s="64">
        <v>2042</v>
      </c>
      <c r="AE68" s="64">
        <v>2043</v>
      </c>
      <c r="AF68" s="64">
        <v>2044</v>
      </c>
      <c r="AG68" s="64">
        <v>2045</v>
      </c>
      <c r="AH68" s="64">
        <v>2046</v>
      </c>
      <c r="AI68" s="64">
        <v>2047</v>
      </c>
      <c r="AJ68" s="64">
        <v>2048</v>
      </c>
      <c r="AK68" s="64">
        <v>2049</v>
      </c>
      <c r="AL68" s="64">
        <v>2050</v>
      </c>
      <c r="AM68" s="64">
        <v>2051</v>
      </c>
      <c r="AN68" s="64">
        <v>2052</v>
      </c>
      <c r="AO68" s="64">
        <v>2053</v>
      </c>
      <c r="AP68" s="64">
        <v>2054</v>
      </c>
      <c r="AQ68" s="64">
        <v>2055</v>
      </c>
      <c r="AR68" s="64">
        <v>2056</v>
      </c>
      <c r="AS68" s="64">
        <v>2057</v>
      </c>
      <c r="AT68" s="86"/>
      <c r="AU68" s="86"/>
      <c r="AV68" s="86"/>
      <c r="AW68" s="86"/>
      <c r="AX68" s="86" t="s">
        <v>469</v>
      </c>
    </row>
    <row r="69" spans="1:50" ht="15.95" customHeight="1" x14ac:dyDescent="0.25">
      <c r="A69" s="162" t="s">
        <v>189</v>
      </c>
      <c r="B69" s="162"/>
      <c r="C69" s="162"/>
      <c r="D69" s="162"/>
      <c r="E69" s="163"/>
      <c r="F69" s="163"/>
      <c r="G69" s="84"/>
      <c r="H69" s="67">
        <v>-944385</v>
      </c>
      <c r="I69" s="67">
        <v>-966337</v>
      </c>
      <c r="J69" s="67">
        <v>-966899</v>
      </c>
      <c r="K69" s="67">
        <v>-967474</v>
      </c>
      <c r="L69" s="67">
        <v>-968062</v>
      </c>
      <c r="M69" s="67">
        <v>-968663</v>
      </c>
      <c r="N69" s="67">
        <v>-969278</v>
      </c>
      <c r="O69" s="67">
        <v>-969907</v>
      </c>
      <c r="P69" s="67">
        <v>-970551</v>
      </c>
      <c r="Q69" s="67">
        <v>-971208</v>
      </c>
      <c r="R69" s="67">
        <v>-971881</v>
      </c>
      <c r="S69" s="67">
        <v>-972568</v>
      </c>
      <c r="T69" s="67">
        <v>-973270</v>
      </c>
      <c r="U69" s="67">
        <v>-973987</v>
      </c>
      <c r="V69" s="67">
        <v>-974721</v>
      </c>
      <c r="W69" s="67">
        <v>-975469</v>
      </c>
      <c r="X69" s="67">
        <v>-976234</v>
      </c>
      <c r="Y69" s="67">
        <v>-977016</v>
      </c>
      <c r="Z69" s="67">
        <v>-977813</v>
      </c>
      <c r="AA69" s="67">
        <v>-978628</v>
      </c>
      <c r="AB69" s="67">
        <v>-979459</v>
      </c>
      <c r="AC69" s="67">
        <v>-980307</v>
      </c>
      <c r="AD69" s="67">
        <v>-981173</v>
      </c>
      <c r="AE69" s="67">
        <v>-982056</v>
      </c>
      <c r="AF69" s="67">
        <v>-982956</v>
      </c>
      <c r="AG69" s="67">
        <v>-983875</v>
      </c>
      <c r="AH69" s="67">
        <v>-984812</v>
      </c>
      <c r="AI69" s="67">
        <v>-985766</v>
      </c>
      <c r="AJ69" s="67">
        <v>-986740</v>
      </c>
      <c r="AK69" s="67">
        <v>-987731</v>
      </c>
      <c r="AL69" s="67">
        <v>-988741</v>
      </c>
      <c r="AM69" s="67">
        <v>-989770</v>
      </c>
      <c r="AN69" s="67">
        <v>-990818</v>
      </c>
      <c r="AO69" s="67">
        <v>-991884</v>
      </c>
      <c r="AP69" s="67">
        <v>-992970</v>
      </c>
      <c r="AQ69" s="67">
        <v>-49690</v>
      </c>
      <c r="AR69" s="67">
        <v>-50813</v>
      </c>
      <c r="AS69" s="67">
        <v>-51955</v>
      </c>
      <c r="AT69" s="83"/>
      <c r="AU69" s="83"/>
      <c r="AV69" s="83"/>
      <c r="AW69" s="83"/>
      <c r="AX69" s="67">
        <v>-34518778</v>
      </c>
    </row>
    <row r="70" spans="1:50" ht="15.95" customHeight="1" x14ac:dyDescent="0.25">
      <c r="A70" s="162" t="s">
        <v>183</v>
      </c>
      <c r="B70" s="162"/>
      <c r="C70" s="162"/>
      <c r="D70" s="162"/>
      <c r="E70" s="163"/>
      <c r="F70" s="163"/>
      <c r="G70" s="84"/>
      <c r="H70" s="67">
        <v>944385</v>
      </c>
      <c r="I70" s="67">
        <v>944385</v>
      </c>
      <c r="J70" s="67">
        <v>944385</v>
      </c>
      <c r="K70" s="67">
        <v>944385</v>
      </c>
      <c r="L70" s="67">
        <v>944385</v>
      </c>
      <c r="M70" s="67">
        <v>944385</v>
      </c>
      <c r="N70" s="67">
        <v>944385</v>
      </c>
      <c r="O70" s="67">
        <v>944385</v>
      </c>
      <c r="P70" s="67">
        <v>944385</v>
      </c>
      <c r="Q70" s="67">
        <v>944385</v>
      </c>
      <c r="R70" s="67">
        <v>944385</v>
      </c>
      <c r="S70" s="67">
        <v>944385</v>
      </c>
      <c r="T70" s="67">
        <v>944385</v>
      </c>
      <c r="U70" s="67">
        <v>944385</v>
      </c>
      <c r="V70" s="67">
        <v>944385</v>
      </c>
      <c r="W70" s="67">
        <v>944385</v>
      </c>
      <c r="X70" s="67">
        <v>944385</v>
      </c>
      <c r="Y70" s="67">
        <v>944385</v>
      </c>
      <c r="Z70" s="67">
        <v>944385</v>
      </c>
      <c r="AA70" s="67">
        <v>944385</v>
      </c>
      <c r="AB70" s="67">
        <v>944385</v>
      </c>
      <c r="AC70" s="67">
        <v>944385</v>
      </c>
      <c r="AD70" s="67">
        <v>944385</v>
      </c>
      <c r="AE70" s="67">
        <v>944385</v>
      </c>
      <c r="AF70" s="67">
        <v>944385</v>
      </c>
      <c r="AG70" s="67">
        <v>944385</v>
      </c>
      <c r="AH70" s="67">
        <v>944385</v>
      </c>
      <c r="AI70" s="67">
        <v>944385</v>
      </c>
      <c r="AJ70" s="67">
        <v>944385</v>
      </c>
      <c r="AK70" s="67">
        <v>944385</v>
      </c>
      <c r="AL70" s="67">
        <v>944385</v>
      </c>
      <c r="AM70" s="67">
        <v>944385</v>
      </c>
      <c r="AN70" s="67">
        <v>944385</v>
      </c>
      <c r="AO70" s="67">
        <v>944385</v>
      </c>
      <c r="AP70" s="67">
        <v>944385</v>
      </c>
      <c r="AQ70" s="84"/>
      <c r="AR70" s="84"/>
      <c r="AS70" s="84"/>
      <c r="AT70" s="83"/>
      <c r="AU70" s="83"/>
      <c r="AV70" s="83"/>
      <c r="AW70" s="83"/>
      <c r="AX70" s="67">
        <v>33053458</v>
      </c>
    </row>
    <row r="71" spans="1:50" ht="15.95" customHeight="1" x14ac:dyDescent="0.25">
      <c r="A71" s="162" t="s">
        <v>184</v>
      </c>
      <c r="B71" s="162"/>
      <c r="C71" s="162"/>
      <c r="D71" s="162"/>
      <c r="E71" s="163"/>
      <c r="F71" s="163"/>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3"/>
      <c r="AU71" s="83"/>
      <c r="AV71" s="83"/>
      <c r="AW71" s="83"/>
      <c r="AX71" s="84"/>
    </row>
    <row r="72" spans="1:50" ht="15.95" customHeight="1" x14ac:dyDescent="0.25">
      <c r="A72" s="162" t="s">
        <v>186</v>
      </c>
      <c r="B72" s="162"/>
      <c r="C72" s="162"/>
      <c r="D72" s="162"/>
      <c r="E72" s="163"/>
      <c r="F72" s="163"/>
      <c r="G72" s="84"/>
      <c r="H72" s="84"/>
      <c r="I72" s="84"/>
      <c r="J72" s="84"/>
      <c r="K72" s="84"/>
      <c r="L72" s="84"/>
      <c r="M72" s="84"/>
      <c r="N72" s="84"/>
      <c r="O72" s="84"/>
      <c r="P72" s="84"/>
      <c r="Q72" s="84"/>
      <c r="R72" s="84"/>
      <c r="S72" s="84"/>
      <c r="T72" s="84"/>
      <c r="U72" s="84"/>
      <c r="V72" s="84"/>
      <c r="W72" s="84"/>
      <c r="X72" s="84"/>
      <c r="Y72" s="84"/>
      <c r="Z72" s="84"/>
      <c r="AA72" s="84"/>
      <c r="AB72" s="84"/>
      <c r="AC72" s="84"/>
      <c r="AD72" s="84"/>
      <c r="AE72" s="84"/>
      <c r="AF72" s="84"/>
      <c r="AG72" s="84"/>
      <c r="AH72" s="84"/>
      <c r="AI72" s="84"/>
      <c r="AJ72" s="84"/>
      <c r="AK72" s="84"/>
      <c r="AL72" s="84"/>
      <c r="AM72" s="84"/>
      <c r="AN72" s="84"/>
      <c r="AO72" s="84"/>
      <c r="AP72" s="84"/>
      <c r="AQ72" s="84"/>
      <c r="AR72" s="84"/>
      <c r="AS72" s="84"/>
      <c r="AT72" s="83"/>
      <c r="AU72" s="83"/>
      <c r="AV72" s="83"/>
      <c r="AW72" s="83"/>
      <c r="AX72" s="84"/>
    </row>
    <row r="73" spans="1:50" ht="15.95" customHeight="1" x14ac:dyDescent="0.25">
      <c r="A73" s="162" t="s">
        <v>190</v>
      </c>
      <c r="B73" s="162"/>
      <c r="C73" s="162"/>
      <c r="D73" s="162"/>
      <c r="E73" s="163"/>
      <c r="F73" s="163"/>
      <c r="G73" s="84"/>
      <c r="H73" s="84"/>
      <c r="I73" s="84"/>
      <c r="J73" s="84"/>
      <c r="K73" s="84"/>
      <c r="L73" s="84"/>
      <c r="M73" s="84"/>
      <c r="N73" s="84"/>
      <c r="O73" s="84"/>
      <c r="P73" s="84"/>
      <c r="Q73" s="84"/>
      <c r="R73" s="84"/>
      <c r="S73" s="84"/>
      <c r="T73" s="84"/>
      <c r="U73" s="84"/>
      <c r="V73" s="84"/>
      <c r="W73" s="84"/>
      <c r="X73" s="84"/>
      <c r="Y73" s="84"/>
      <c r="Z73" s="84"/>
      <c r="AA73" s="84"/>
      <c r="AB73" s="84"/>
      <c r="AC73" s="84"/>
      <c r="AD73" s="84"/>
      <c r="AE73" s="84"/>
      <c r="AF73" s="84"/>
      <c r="AG73" s="84"/>
      <c r="AH73" s="84"/>
      <c r="AI73" s="84"/>
      <c r="AJ73" s="84"/>
      <c r="AK73" s="84"/>
      <c r="AL73" s="84"/>
      <c r="AM73" s="84"/>
      <c r="AN73" s="84"/>
      <c r="AO73" s="84"/>
      <c r="AP73" s="84"/>
      <c r="AQ73" s="84"/>
      <c r="AR73" s="84"/>
      <c r="AS73" s="84"/>
      <c r="AT73" s="83"/>
      <c r="AU73" s="83"/>
      <c r="AV73" s="83"/>
      <c r="AW73" s="83"/>
      <c r="AX73" s="84"/>
    </row>
    <row r="74" spans="1:50" ht="15.95" customHeight="1" x14ac:dyDescent="0.25">
      <c r="A74" s="162" t="s">
        <v>191</v>
      </c>
      <c r="B74" s="162"/>
      <c r="C74" s="162"/>
      <c r="D74" s="162"/>
      <c r="E74" s="163"/>
      <c r="F74" s="163"/>
      <c r="G74" s="84"/>
      <c r="H74" s="84"/>
      <c r="I74" s="84"/>
      <c r="J74" s="84"/>
      <c r="K74" s="84"/>
      <c r="L74" s="84"/>
      <c r="M74" s="84"/>
      <c r="N74" s="84"/>
      <c r="O74" s="84"/>
      <c r="P74" s="84"/>
      <c r="Q74" s="84"/>
      <c r="R74" s="84"/>
      <c r="S74" s="84"/>
      <c r="T74" s="84"/>
      <c r="U74" s="84"/>
      <c r="V74" s="84"/>
      <c r="W74" s="84"/>
      <c r="X74" s="84"/>
      <c r="Y74" s="84"/>
      <c r="Z74" s="84"/>
      <c r="AA74" s="84"/>
      <c r="AB74" s="84"/>
      <c r="AC74" s="84"/>
      <c r="AD74" s="84"/>
      <c r="AE74" s="84"/>
      <c r="AF74" s="84"/>
      <c r="AG74" s="84"/>
      <c r="AH74" s="84"/>
      <c r="AI74" s="84"/>
      <c r="AJ74" s="84"/>
      <c r="AK74" s="84"/>
      <c r="AL74" s="84"/>
      <c r="AM74" s="84"/>
      <c r="AN74" s="84"/>
      <c r="AO74" s="84"/>
      <c r="AP74" s="84"/>
      <c r="AQ74" s="84"/>
      <c r="AR74" s="84"/>
      <c r="AS74" s="84"/>
      <c r="AT74" s="83"/>
      <c r="AU74" s="83"/>
      <c r="AV74" s="83"/>
      <c r="AW74" s="83"/>
      <c r="AX74" s="84"/>
    </row>
    <row r="75" spans="1:50" ht="15.95" customHeight="1" x14ac:dyDescent="0.25">
      <c r="A75" s="162" t="s">
        <v>192</v>
      </c>
      <c r="B75" s="162"/>
      <c r="C75" s="162"/>
      <c r="D75" s="162"/>
      <c r="E75" s="170">
        <v>-1637987</v>
      </c>
      <c r="F75" s="170"/>
      <c r="G75" s="67">
        <v>-5954286</v>
      </c>
      <c r="H75" s="67">
        <v>-29826236</v>
      </c>
      <c r="I75" s="84"/>
      <c r="J75" s="84"/>
      <c r="K75" s="84"/>
      <c r="L75" s="84"/>
      <c r="M75" s="84"/>
      <c r="N75" s="84"/>
      <c r="O75" s="84"/>
      <c r="P75" s="84"/>
      <c r="Q75" s="84"/>
      <c r="R75" s="84"/>
      <c r="S75" s="84"/>
      <c r="T75" s="84"/>
      <c r="U75" s="84"/>
      <c r="V75" s="84"/>
      <c r="W75" s="84"/>
      <c r="X75" s="84"/>
      <c r="Y75" s="84"/>
      <c r="Z75" s="84"/>
      <c r="AA75" s="84"/>
      <c r="AB75" s="84"/>
      <c r="AC75" s="84"/>
      <c r="AD75" s="84"/>
      <c r="AE75" s="84"/>
      <c r="AF75" s="84"/>
      <c r="AG75" s="84"/>
      <c r="AH75" s="84"/>
      <c r="AI75" s="84"/>
      <c r="AJ75" s="84"/>
      <c r="AK75" s="84"/>
      <c r="AL75" s="84"/>
      <c r="AM75" s="84"/>
      <c r="AN75" s="84"/>
      <c r="AO75" s="84"/>
      <c r="AP75" s="84"/>
      <c r="AQ75" s="84"/>
      <c r="AR75" s="84"/>
      <c r="AS75" s="84"/>
      <c r="AT75" s="83"/>
      <c r="AU75" s="83"/>
      <c r="AV75" s="83"/>
      <c r="AW75" s="83"/>
      <c r="AX75" s="67">
        <v>-35780522</v>
      </c>
    </row>
    <row r="76" spans="1:50" ht="15.95" customHeight="1" x14ac:dyDescent="0.25">
      <c r="A76" s="162" t="s">
        <v>193</v>
      </c>
      <c r="B76" s="162"/>
      <c r="C76" s="162"/>
      <c r="D76" s="162"/>
      <c r="E76" s="163"/>
      <c r="F76" s="163"/>
      <c r="G76" s="84"/>
      <c r="H76" s="84"/>
      <c r="I76" s="84"/>
      <c r="J76" s="84"/>
      <c r="K76" s="84"/>
      <c r="L76" s="84"/>
      <c r="M76" s="84"/>
      <c r="N76" s="84"/>
      <c r="O76" s="84"/>
      <c r="P76" s="84"/>
      <c r="Q76" s="84"/>
      <c r="R76" s="84"/>
      <c r="S76" s="84"/>
      <c r="T76" s="84"/>
      <c r="U76" s="84"/>
      <c r="V76" s="84"/>
      <c r="W76" s="84"/>
      <c r="X76" s="84"/>
      <c r="Y76" s="84"/>
      <c r="Z76" s="84"/>
      <c r="AA76" s="84"/>
      <c r="AB76" s="84"/>
      <c r="AC76" s="84"/>
      <c r="AD76" s="84"/>
      <c r="AE76" s="84"/>
      <c r="AF76" s="84"/>
      <c r="AG76" s="84"/>
      <c r="AH76" s="84"/>
      <c r="AI76" s="84"/>
      <c r="AJ76" s="84"/>
      <c r="AK76" s="84"/>
      <c r="AL76" s="84"/>
      <c r="AM76" s="84"/>
      <c r="AN76" s="84"/>
      <c r="AO76" s="84"/>
      <c r="AP76" s="84"/>
      <c r="AQ76" s="84"/>
      <c r="AR76" s="84"/>
      <c r="AS76" s="84"/>
      <c r="AT76" s="83"/>
      <c r="AU76" s="83"/>
      <c r="AV76" s="83"/>
      <c r="AW76" s="83"/>
      <c r="AX76" s="84"/>
    </row>
    <row r="77" spans="1:50" ht="15.95" customHeight="1" x14ac:dyDescent="0.25">
      <c r="A77" s="162" t="s">
        <v>194</v>
      </c>
      <c r="B77" s="162"/>
      <c r="C77" s="162"/>
      <c r="D77" s="162"/>
      <c r="E77" s="163"/>
      <c r="F77" s="163"/>
      <c r="G77" s="67">
        <v>-9790371</v>
      </c>
      <c r="H77" s="67">
        <v>-29826236</v>
      </c>
      <c r="I77" s="67">
        <v>-26343</v>
      </c>
      <c r="J77" s="67">
        <v>-27018</v>
      </c>
      <c r="K77" s="67">
        <v>-27707</v>
      </c>
      <c r="L77" s="67">
        <v>-28413</v>
      </c>
      <c r="M77" s="67">
        <v>-29135</v>
      </c>
      <c r="N77" s="67">
        <v>-29873</v>
      </c>
      <c r="O77" s="67">
        <v>-30628</v>
      </c>
      <c r="P77" s="67">
        <v>-31399</v>
      </c>
      <c r="Q77" s="67">
        <v>-32189</v>
      </c>
      <c r="R77" s="67">
        <v>-32995</v>
      </c>
      <c r="S77" s="67">
        <v>-33820</v>
      </c>
      <c r="T77" s="67">
        <v>-34662</v>
      </c>
      <c r="U77" s="67">
        <v>-35524</v>
      </c>
      <c r="V77" s="67">
        <v>-36403</v>
      </c>
      <c r="W77" s="67">
        <v>-37302</v>
      </c>
      <c r="X77" s="67">
        <v>-38220</v>
      </c>
      <c r="Y77" s="67">
        <v>-39157</v>
      </c>
      <c r="Z77" s="67">
        <v>-40114</v>
      </c>
      <c r="AA77" s="67">
        <v>-41092</v>
      </c>
      <c r="AB77" s="67">
        <v>-42089</v>
      </c>
      <c r="AC77" s="67">
        <v>-43107</v>
      </c>
      <c r="AD77" s="67">
        <v>-44146</v>
      </c>
      <c r="AE77" s="67">
        <v>-45205</v>
      </c>
      <c r="AF77" s="67">
        <v>-46286</v>
      </c>
      <c r="AG77" s="67">
        <v>-47389</v>
      </c>
      <c r="AH77" s="67">
        <v>-48513</v>
      </c>
      <c r="AI77" s="67">
        <v>-49658</v>
      </c>
      <c r="AJ77" s="67">
        <v>-50826</v>
      </c>
      <c r="AK77" s="67">
        <v>-52016</v>
      </c>
      <c r="AL77" s="67">
        <v>-53228</v>
      </c>
      <c r="AM77" s="67">
        <v>-54463</v>
      </c>
      <c r="AN77" s="67">
        <v>-55720</v>
      </c>
      <c r="AO77" s="67">
        <v>-57000</v>
      </c>
      <c r="AP77" s="67">
        <v>-58302</v>
      </c>
      <c r="AQ77" s="67">
        <v>-59628</v>
      </c>
      <c r="AR77" s="67">
        <v>-60976</v>
      </c>
      <c r="AS77" s="67">
        <v>-62347</v>
      </c>
      <c r="AT77" s="83"/>
      <c r="AU77" s="83"/>
      <c r="AV77" s="83"/>
      <c r="AW77" s="83"/>
      <c r="AX77" s="67">
        <v>-41374991</v>
      </c>
    </row>
    <row r="78" spans="1:50" ht="15.95" customHeight="1" x14ac:dyDescent="0.25">
      <c r="A78" s="162" t="s">
        <v>473</v>
      </c>
      <c r="B78" s="162"/>
      <c r="C78" s="162"/>
      <c r="D78" s="162"/>
      <c r="E78" s="163"/>
      <c r="F78" s="163"/>
      <c r="G78" s="67">
        <v>-9790371</v>
      </c>
      <c r="H78" s="67">
        <v>-39616607</v>
      </c>
      <c r="I78" s="67">
        <v>-39642950</v>
      </c>
      <c r="J78" s="67">
        <v>-39669968</v>
      </c>
      <c r="K78" s="67">
        <v>-39697675</v>
      </c>
      <c r="L78" s="67">
        <v>-39726088</v>
      </c>
      <c r="M78" s="67">
        <v>-39755222</v>
      </c>
      <c r="N78" s="67">
        <v>-39785095</v>
      </c>
      <c r="O78" s="67">
        <v>-39815723</v>
      </c>
      <c r="P78" s="67">
        <v>-39847122</v>
      </c>
      <c r="Q78" s="67">
        <v>-39879311</v>
      </c>
      <c r="R78" s="67">
        <v>-39912306</v>
      </c>
      <c r="S78" s="67">
        <v>-39946126</v>
      </c>
      <c r="T78" s="67">
        <v>-39980788</v>
      </c>
      <c r="U78" s="67">
        <v>-40016312</v>
      </c>
      <c r="V78" s="67">
        <v>-40052715</v>
      </c>
      <c r="W78" s="67">
        <v>-40090017</v>
      </c>
      <c r="X78" s="67">
        <v>-40128237</v>
      </c>
      <c r="Y78" s="67">
        <v>-40167394</v>
      </c>
      <c r="Z78" s="67">
        <v>-40207509</v>
      </c>
      <c r="AA78" s="67">
        <v>-40248600</v>
      </c>
      <c r="AB78" s="67">
        <v>-40290689</v>
      </c>
      <c r="AC78" s="67">
        <v>-40333797</v>
      </c>
      <c r="AD78" s="67">
        <v>-40377942</v>
      </c>
      <c r="AE78" s="67">
        <v>-40423148</v>
      </c>
      <c r="AF78" s="67">
        <v>-40469434</v>
      </c>
      <c r="AG78" s="67">
        <v>-40516823</v>
      </c>
      <c r="AH78" s="67">
        <v>-40565335</v>
      </c>
      <c r="AI78" s="67">
        <v>-40614994</v>
      </c>
      <c r="AJ78" s="67">
        <v>-40665820</v>
      </c>
      <c r="AK78" s="67">
        <v>-40717836</v>
      </c>
      <c r="AL78" s="67">
        <v>-40771064</v>
      </c>
      <c r="AM78" s="67">
        <v>-40825527</v>
      </c>
      <c r="AN78" s="67">
        <v>-40881246</v>
      </c>
      <c r="AO78" s="67">
        <v>-40938246</v>
      </c>
      <c r="AP78" s="67">
        <v>-40996548</v>
      </c>
      <c r="AQ78" s="67">
        <v>-41056176</v>
      </c>
      <c r="AR78" s="67">
        <v>-41117151</v>
      </c>
      <c r="AS78" s="67">
        <v>-41179498</v>
      </c>
      <c r="AT78" s="83"/>
      <c r="AU78" s="83"/>
      <c r="AV78" s="83"/>
      <c r="AW78" s="83"/>
      <c r="AX78" s="84"/>
    </row>
    <row r="79" spans="1:50" ht="15.95" customHeight="1" x14ac:dyDescent="0.25">
      <c r="A79" s="162" t="s">
        <v>195</v>
      </c>
      <c r="B79" s="162"/>
      <c r="C79" s="162"/>
      <c r="D79" s="162"/>
      <c r="E79" s="163"/>
      <c r="F79" s="163"/>
      <c r="G79" s="68">
        <v>1.1200000000000001</v>
      </c>
      <c r="H79" s="68">
        <v>1.254</v>
      </c>
      <c r="I79" s="68">
        <v>1.405</v>
      </c>
      <c r="J79" s="68">
        <v>1.5740000000000001</v>
      </c>
      <c r="K79" s="68">
        <v>1.762</v>
      </c>
      <c r="L79" s="68">
        <v>1.974</v>
      </c>
      <c r="M79" s="68">
        <v>2.2109999999999999</v>
      </c>
      <c r="N79" s="68">
        <v>2.476</v>
      </c>
      <c r="O79" s="68">
        <v>2.7730000000000001</v>
      </c>
      <c r="P79" s="68">
        <v>3.1059999999999999</v>
      </c>
      <c r="Q79" s="68">
        <v>3.4790000000000001</v>
      </c>
      <c r="R79" s="68">
        <v>3.8959999999999999</v>
      </c>
      <c r="S79" s="68">
        <v>4.3630000000000004</v>
      </c>
      <c r="T79" s="68">
        <v>4.8869999999999996</v>
      </c>
      <c r="U79" s="68">
        <v>5.4740000000000002</v>
      </c>
      <c r="V79" s="68">
        <v>6.13</v>
      </c>
      <c r="W79" s="68">
        <v>6.8659999999999997</v>
      </c>
      <c r="X79" s="68">
        <v>7.69</v>
      </c>
      <c r="Y79" s="68">
        <v>8.6129999999999995</v>
      </c>
      <c r="Z79" s="68">
        <v>9.6460000000000008</v>
      </c>
      <c r="AA79" s="68">
        <v>10.804</v>
      </c>
      <c r="AB79" s="68">
        <v>12.1</v>
      </c>
      <c r="AC79" s="68">
        <v>13.552</v>
      </c>
      <c r="AD79" s="68">
        <v>15.179</v>
      </c>
      <c r="AE79" s="68">
        <v>17</v>
      </c>
      <c r="AF79" s="68">
        <v>19.04</v>
      </c>
      <c r="AG79" s="68">
        <v>21.324999999999999</v>
      </c>
      <c r="AH79" s="68">
        <v>23.884</v>
      </c>
      <c r="AI79" s="68">
        <v>26.75</v>
      </c>
      <c r="AJ79" s="68">
        <v>29.96</v>
      </c>
      <c r="AK79" s="68">
        <v>33.555</v>
      </c>
      <c r="AL79" s="68">
        <v>37.582000000000001</v>
      </c>
      <c r="AM79" s="68">
        <v>42.091999999999999</v>
      </c>
      <c r="AN79" s="68">
        <v>47.143000000000001</v>
      </c>
      <c r="AO79" s="68">
        <v>52.8</v>
      </c>
      <c r="AP79" s="68">
        <v>59.136000000000003</v>
      </c>
      <c r="AQ79" s="68">
        <v>66.231999999999999</v>
      </c>
      <c r="AR79" s="68">
        <v>74.180000000000007</v>
      </c>
      <c r="AS79" s="68">
        <v>83.081000000000003</v>
      </c>
      <c r="AT79" s="83"/>
      <c r="AU79" s="83"/>
      <c r="AV79" s="83"/>
      <c r="AW79" s="83"/>
      <c r="AX79" s="84"/>
    </row>
    <row r="80" spans="1:50" ht="15.95" customHeight="1" x14ac:dyDescent="0.25">
      <c r="A80" s="162" t="s">
        <v>474</v>
      </c>
      <c r="B80" s="162"/>
      <c r="C80" s="162"/>
      <c r="D80" s="162"/>
      <c r="E80" s="163"/>
      <c r="F80" s="163"/>
      <c r="G80" s="67">
        <v>-8741402</v>
      </c>
      <c r="H80" s="67">
        <v>-23777293</v>
      </c>
      <c r="I80" s="67">
        <v>-18751</v>
      </c>
      <c r="J80" s="67">
        <v>-17170</v>
      </c>
      <c r="K80" s="67">
        <v>-15722</v>
      </c>
      <c r="L80" s="67">
        <v>-14395</v>
      </c>
      <c r="M80" s="67">
        <v>-13179</v>
      </c>
      <c r="N80" s="67">
        <v>-12065</v>
      </c>
      <c r="O80" s="67">
        <v>-11045</v>
      </c>
      <c r="P80" s="67">
        <v>-10110</v>
      </c>
      <c r="Q80" s="67">
        <v>-9253</v>
      </c>
      <c r="R80" s="67">
        <v>-8469</v>
      </c>
      <c r="S80" s="67">
        <v>-7751</v>
      </c>
      <c r="T80" s="67">
        <v>-7093</v>
      </c>
      <c r="U80" s="67">
        <v>-6490</v>
      </c>
      <c r="V80" s="67">
        <v>-5938</v>
      </c>
      <c r="W80" s="67">
        <v>-5433</v>
      </c>
      <c r="X80" s="67">
        <v>-4970</v>
      </c>
      <c r="Y80" s="67">
        <v>-4546</v>
      </c>
      <c r="Z80" s="67">
        <v>-4159</v>
      </c>
      <c r="AA80" s="67">
        <v>-3803</v>
      </c>
      <c r="AB80" s="67">
        <v>-3478</v>
      </c>
      <c r="AC80" s="67">
        <v>-3181</v>
      </c>
      <c r="AD80" s="67">
        <v>-2908</v>
      </c>
      <c r="AE80" s="67">
        <v>-2659</v>
      </c>
      <c r="AF80" s="67">
        <v>-2431</v>
      </c>
      <c r="AG80" s="67">
        <v>-2222</v>
      </c>
      <c r="AH80" s="67">
        <v>-2031</v>
      </c>
      <c r="AI80" s="67">
        <v>-1856</v>
      </c>
      <c r="AJ80" s="67">
        <v>-1696</v>
      </c>
      <c r="AK80" s="67">
        <v>-1550</v>
      </c>
      <c r="AL80" s="67">
        <v>-1416</v>
      </c>
      <c r="AM80" s="67">
        <v>-1294</v>
      </c>
      <c r="AN80" s="67">
        <v>-1182</v>
      </c>
      <c r="AO80" s="67">
        <v>-1080</v>
      </c>
      <c r="AP80" s="66">
        <v>-986</v>
      </c>
      <c r="AQ80" s="66">
        <v>-900</v>
      </c>
      <c r="AR80" s="66">
        <v>-822</v>
      </c>
      <c r="AS80" s="66">
        <v>-750</v>
      </c>
      <c r="AT80" s="83"/>
      <c r="AU80" s="83"/>
      <c r="AV80" s="83"/>
      <c r="AW80" s="83"/>
      <c r="AX80" s="67">
        <v>-32733362</v>
      </c>
    </row>
    <row r="81" spans="1:50" ht="15.95" customHeight="1" x14ac:dyDescent="0.25">
      <c r="A81" s="162" t="s">
        <v>475</v>
      </c>
      <c r="B81" s="162"/>
      <c r="C81" s="162"/>
      <c r="D81" s="162"/>
      <c r="E81" s="163"/>
      <c r="F81" s="163"/>
      <c r="G81" s="67">
        <v>-8741402</v>
      </c>
      <c r="H81" s="67">
        <v>-32518695</v>
      </c>
      <c r="I81" s="67">
        <v>-32537446</v>
      </c>
      <c r="J81" s="67">
        <v>-32554616</v>
      </c>
      <c r="K81" s="67">
        <v>-32570338</v>
      </c>
      <c r="L81" s="67">
        <v>-32584733</v>
      </c>
      <c r="M81" s="67">
        <v>-32597912</v>
      </c>
      <c r="N81" s="67">
        <v>-32609977</v>
      </c>
      <c r="O81" s="67">
        <v>-32621021</v>
      </c>
      <c r="P81" s="67">
        <v>-32631131</v>
      </c>
      <c r="Q81" s="67">
        <v>-32640385</v>
      </c>
      <c r="R81" s="67">
        <v>-32648854</v>
      </c>
      <c r="S81" s="67">
        <v>-32656604</v>
      </c>
      <c r="T81" s="67">
        <v>-32663697</v>
      </c>
      <c r="U81" s="67">
        <v>-32670187</v>
      </c>
      <c r="V81" s="67">
        <v>-32676125</v>
      </c>
      <c r="W81" s="67">
        <v>-32681558</v>
      </c>
      <c r="X81" s="67">
        <v>-32686528</v>
      </c>
      <c r="Y81" s="67">
        <v>-32691074</v>
      </c>
      <c r="Z81" s="67">
        <v>-32695233</v>
      </c>
      <c r="AA81" s="67">
        <v>-32699036</v>
      </c>
      <c r="AB81" s="67">
        <v>-32702515</v>
      </c>
      <c r="AC81" s="67">
        <v>-32705696</v>
      </c>
      <c r="AD81" s="67">
        <v>-32708604</v>
      </c>
      <c r="AE81" s="67">
        <v>-32711263</v>
      </c>
      <c r="AF81" s="67">
        <v>-32713694</v>
      </c>
      <c r="AG81" s="67">
        <v>-32715916</v>
      </c>
      <c r="AH81" s="67">
        <v>-32717948</v>
      </c>
      <c r="AI81" s="67">
        <v>-32719804</v>
      </c>
      <c r="AJ81" s="67">
        <v>-32721500</v>
      </c>
      <c r="AK81" s="67">
        <v>-32723051</v>
      </c>
      <c r="AL81" s="67">
        <v>-32724467</v>
      </c>
      <c r="AM81" s="67">
        <v>-32725761</v>
      </c>
      <c r="AN81" s="67">
        <v>-32726943</v>
      </c>
      <c r="AO81" s="67">
        <v>-32728022</v>
      </c>
      <c r="AP81" s="67">
        <v>-32729008</v>
      </c>
      <c r="AQ81" s="67">
        <v>-32729908</v>
      </c>
      <c r="AR81" s="67">
        <v>-32730730</v>
      </c>
      <c r="AS81" s="67">
        <v>-32731481</v>
      </c>
      <c r="AT81" s="83"/>
      <c r="AU81" s="83"/>
      <c r="AV81" s="83"/>
      <c r="AW81" s="83"/>
      <c r="AX81" s="84"/>
    </row>
    <row r="82" spans="1:50" ht="32.1" customHeight="1" x14ac:dyDescent="0.25">
      <c r="A82" s="166" t="s">
        <v>196</v>
      </c>
      <c r="B82" s="166"/>
      <c r="C82" s="166"/>
      <c r="D82" s="166"/>
      <c r="E82" s="169">
        <v>-32733361.620000001</v>
      </c>
      <c r="F82" s="169"/>
      <c r="G82" s="83" t="s">
        <v>476</v>
      </c>
      <c r="H82" s="21"/>
      <c r="I82" s="81"/>
      <c r="J82" s="81"/>
      <c r="K82" s="17"/>
      <c r="L82" s="18"/>
    </row>
    <row r="83" spans="1:50" ht="15.95" customHeight="1" x14ac:dyDescent="0.25">
      <c r="A83" s="166" t="s">
        <v>197</v>
      </c>
      <c r="B83" s="166"/>
      <c r="C83" s="166"/>
      <c r="D83" s="166"/>
      <c r="E83" s="147" t="s">
        <v>30</v>
      </c>
      <c r="F83" s="147"/>
      <c r="G83" s="83" t="s">
        <v>198</v>
      </c>
      <c r="H83" s="21"/>
      <c r="I83" s="81"/>
      <c r="J83" s="81"/>
      <c r="K83" s="17"/>
      <c r="L83" s="18"/>
    </row>
    <row r="84" spans="1:50" ht="15.95" customHeight="1" x14ac:dyDescent="0.25">
      <c r="A84" s="166" t="s">
        <v>199</v>
      </c>
      <c r="B84" s="166"/>
      <c r="C84" s="166"/>
      <c r="D84" s="166"/>
      <c r="E84" s="147" t="s">
        <v>30</v>
      </c>
      <c r="F84" s="147"/>
      <c r="G84" s="83" t="s">
        <v>200</v>
      </c>
      <c r="H84" s="21"/>
      <c r="I84" s="81"/>
      <c r="J84" s="81"/>
      <c r="K84" s="17"/>
      <c r="L84" s="18"/>
    </row>
    <row r="85" spans="1:50" ht="15.95" customHeight="1" thickBot="1" x14ac:dyDescent="0.3">
      <c r="A85" s="167" t="s">
        <v>201</v>
      </c>
      <c r="B85" s="167"/>
      <c r="C85" s="167"/>
      <c r="D85" s="167"/>
      <c r="E85" s="168" t="s">
        <v>30</v>
      </c>
      <c r="F85" s="168"/>
      <c r="G85" s="16" t="s">
        <v>200</v>
      </c>
      <c r="H85" s="22"/>
      <c r="I85" s="85"/>
      <c r="J85" s="85"/>
      <c r="K85" s="19"/>
      <c r="L85" s="20"/>
    </row>
  </sheetData>
  <mergeCells count="143">
    <mergeCell ref="H26:L26"/>
    <mergeCell ref="A69:D69"/>
    <mergeCell ref="E69:F69"/>
    <mergeCell ref="A83:D83"/>
    <mergeCell ref="E83:F83"/>
    <mergeCell ref="A84:D84"/>
    <mergeCell ref="E84:F84"/>
    <mergeCell ref="A85:D85"/>
    <mergeCell ref="E85:F85"/>
    <mergeCell ref="A81:D81"/>
    <mergeCell ref="E81:F81"/>
    <mergeCell ref="A82:D82"/>
    <mergeCell ref="E82:F82"/>
    <mergeCell ref="A79:D79"/>
    <mergeCell ref="E79:F79"/>
    <mergeCell ref="A80:D80"/>
    <mergeCell ref="E80:F80"/>
    <mergeCell ref="A77:D77"/>
    <mergeCell ref="E77:F77"/>
    <mergeCell ref="A78:D78"/>
    <mergeCell ref="E78:F78"/>
    <mergeCell ref="A75:D75"/>
    <mergeCell ref="E75:F75"/>
    <mergeCell ref="A76:D76"/>
    <mergeCell ref="E76:F76"/>
    <mergeCell ref="A73:D73"/>
    <mergeCell ref="E73:F73"/>
    <mergeCell ref="A74:D74"/>
    <mergeCell ref="E74:F74"/>
    <mergeCell ref="A70:D70"/>
    <mergeCell ref="E70:F70"/>
    <mergeCell ref="A71:D71"/>
    <mergeCell ref="E71:F71"/>
    <mergeCell ref="A72:D72"/>
    <mergeCell ref="E72:F72"/>
    <mergeCell ref="A68:D68"/>
    <mergeCell ref="E68:F68"/>
    <mergeCell ref="A65:D65"/>
    <mergeCell ref="E65:F65"/>
    <mergeCell ref="A66:D66"/>
    <mergeCell ref="E66:F66"/>
    <mergeCell ref="A63:D63"/>
    <mergeCell ref="E63:F63"/>
    <mergeCell ref="A64:D64"/>
    <mergeCell ref="E64:F64"/>
    <mergeCell ref="A61:D61"/>
    <mergeCell ref="E61:F61"/>
    <mergeCell ref="A62:D62"/>
    <mergeCell ref="E62:F62"/>
    <mergeCell ref="A59:D59"/>
    <mergeCell ref="E59:F59"/>
    <mergeCell ref="A60:D60"/>
    <mergeCell ref="E60:F60"/>
    <mergeCell ref="A57:D57"/>
    <mergeCell ref="E57:F57"/>
    <mergeCell ref="A58:D58"/>
    <mergeCell ref="E58:F58"/>
    <mergeCell ref="A54:D54"/>
    <mergeCell ref="E54:F54"/>
    <mergeCell ref="A55:D55"/>
    <mergeCell ref="E55:F55"/>
    <mergeCell ref="A56:D56"/>
    <mergeCell ref="E56:F56"/>
    <mergeCell ref="A51:D51"/>
    <mergeCell ref="E51:F51"/>
    <mergeCell ref="A52:D52"/>
    <mergeCell ref="E52:F52"/>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A27:D27"/>
    <mergeCell ref="E27:F27"/>
    <mergeCell ref="A28:D28"/>
    <mergeCell ref="E28:F28"/>
    <mergeCell ref="A24:D24"/>
    <mergeCell ref="E24:F24"/>
    <mergeCell ref="H24:J24"/>
    <mergeCell ref="K24:L24"/>
    <mergeCell ref="A25:D25"/>
    <mergeCell ref="E25:F25"/>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80" zoomScaleNormal="80" workbookViewId="0">
      <selection activeCell="U32" sqref="U32"/>
    </sheetView>
  </sheetViews>
  <sheetFormatPr defaultColWidth="9" defaultRowHeight="15" x14ac:dyDescent="0.25"/>
  <cols>
    <col min="1" max="1" width="9" style="8" customWidth="1"/>
    <col min="2" max="2" width="40.85546875" style="8" customWidth="1"/>
    <col min="3" max="3" width="14.28515625" style="8" customWidth="1"/>
    <col min="4" max="4" width="13.5703125" style="8" customWidth="1"/>
    <col min="5" max="5" width="14.5703125" style="8" customWidth="1"/>
    <col min="6" max="6" width="16.2851562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131</v>
      </c>
      <c r="J1" s="1" t="s">
        <v>0</v>
      </c>
    </row>
    <row r="2" spans="1:12" ht="15.95" customHeight="1" x14ac:dyDescent="0.25">
      <c r="C2" s="1" t="s">
        <v>131</v>
      </c>
      <c r="J2" s="1" t="s">
        <v>1</v>
      </c>
    </row>
    <row r="3" spans="1:12" ht="15.95" customHeight="1" x14ac:dyDescent="0.25">
      <c r="C3" s="1" t="s">
        <v>131</v>
      </c>
      <c r="J3" s="1" t="s">
        <v>2</v>
      </c>
    </row>
    <row r="4" spans="1:12" ht="15.95" customHeight="1" x14ac:dyDescent="0.25"/>
    <row r="5" spans="1:12" ht="15.95" customHeight="1" x14ac:dyDescent="0.25">
      <c r="A5" s="135" t="s">
        <v>606</v>
      </c>
      <c r="B5" s="135"/>
      <c r="C5" s="135"/>
      <c r="D5" s="135"/>
      <c r="E5" s="135"/>
      <c r="F5" s="135"/>
      <c r="G5" s="135"/>
      <c r="H5" s="135"/>
      <c r="I5" s="135"/>
      <c r="J5" s="135"/>
      <c r="K5" s="135"/>
      <c r="L5" s="135"/>
    </row>
    <row r="6" spans="1:12" ht="15.95" customHeight="1" x14ac:dyDescent="0.25"/>
    <row r="7" spans="1:12" ht="18.95" customHeight="1" x14ac:dyDescent="0.3">
      <c r="A7" s="136" t="s">
        <v>3</v>
      </c>
      <c r="B7" s="136"/>
      <c r="C7" s="136"/>
      <c r="D7" s="136"/>
      <c r="E7" s="136"/>
      <c r="F7" s="136"/>
      <c r="G7" s="136"/>
      <c r="H7" s="136"/>
      <c r="I7" s="136"/>
      <c r="J7" s="136"/>
      <c r="K7" s="136"/>
      <c r="L7" s="136"/>
    </row>
    <row r="8" spans="1:12" ht="15.95" customHeight="1" x14ac:dyDescent="0.25"/>
    <row r="9" spans="1:12" ht="15.95" customHeight="1" x14ac:dyDescent="0.25">
      <c r="A9" s="135" t="s">
        <v>4</v>
      </c>
      <c r="B9" s="135"/>
      <c r="C9" s="135"/>
      <c r="D9" s="135"/>
      <c r="E9" s="135"/>
      <c r="F9" s="135"/>
      <c r="G9" s="135"/>
      <c r="H9" s="135"/>
      <c r="I9" s="135"/>
      <c r="J9" s="135"/>
      <c r="K9" s="135"/>
      <c r="L9" s="135"/>
    </row>
    <row r="10" spans="1:12" ht="15.95" customHeight="1" x14ac:dyDescent="0.25">
      <c r="A10" s="133" t="s">
        <v>5</v>
      </c>
      <c r="B10" s="133"/>
      <c r="C10" s="133"/>
      <c r="D10" s="133"/>
      <c r="E10" s="133"/>
      <c r="F10" s="133"/>
      <c r="G10" s="133"/>
      <c r="H10" s="133"/>
      <c r="I10" s="133"/>
      <c r="J10" s="133"/>
      <c r="K10" s="133"/>
      <c r="L10" s="133"/>
    </row>
    <row r="11" spans="1:12" ht="15.95" customHeight="1" x14ac:dyDescent="0.25"/>
    <row r="12" spans="1:12" ht="15.95" customHeight="1" x14ac:dyDescent="0.25">
      <c r="A12" s="135" t="s">
        <v>438</v>
      </c>
      <c r="B12" s="135"/>
      <c r="C12" s="135"/>
      <c r="D12" s="135"/>
      <c r="E12" s="135"/>
      <c r="F12" s="135"/>
      <c r="G12" s="135"/>
      <c r="H12" s="135"/>
      <c r="I12" s="135"/>
      <c r="J12" s="135"/>
      <c r="K12" s="135"/>
      <c r="L12" s="135"/>
    </row>
    <row r="13" spans="1:12" ht="15.95" customHeight="1" x14ac:dyDescent="0.25">
      <c r="A13" s="133" t="s">
        <v>6</v>
      </c>
      <c r="B13" s="133"/>
      <c r="C13" s="133"/>
      <c r="D13" s="133"/>
      <c r="E13" s="133"/>
      <c r="F13" s="133"/>
      <c r="G13" s="133"/>
      <c r="H13" s="133"/>
      <c r="I13" s="133"/>
      <c r="J13" s="133"/>
      <c r="K13" s="133"/>
      <c r="L13" s="133"/>
    </row>
    <row r="14" spans="1:12" ht="15.95" customHeight="1" x14ac:dyDescent="0.3"/>
    <row r="15" spans="1:12" ht="15.95" customHeight="1" x14ac:dyDescent="0.25">
      <c r="A15" s="139" t="s">
        <v>456</v>
      </c>
      <c r="B15" s="139"/>
      <c r="C15" s="139"/>
      <c r="D15" s="139"/>
      <c r="E15" s="139"/>
      <c r="F15" s="139"/>
      <c r="G15" s="139"/>
      <c r="H15" s="139"/>
      <c r="I15" s="139"/>
      <c r="J15" s="139"/>
      <c r="K15" s="139"/>
      <c r="L15" s="139"/>
    </row>
    <row r="16" spans="1:12" ht="15.95" customHeight="1" x14ac:dyDescent="0.25">
      <c r="A16" s="133" t="s">
        <v>7</v>
      </c>
      <c r="B16" s="133"/>
      <c r="C16" s="133"/>
      <c r="D16" s="133"/>
      <c r="E16" s="133"/>
      <c r="F16" s="133"/>
      <c r="G16" s="133"/>
      <c r="H16" s="133"/>
      <c r="I16" s="133"/>
      <c r="J16" s="133"/>
      <c r="K16" s="133"/>
      <c r="L16" s="133"/>
    </row>
    <row r="17" spans="1:12" ht="15.95" customHeight="1" x14ac:dyDescent="0.25"/>
    <row r="18" spans="1:12" ht="18.95" customHeight="1" x14ac:dyDescent="0.3">
      <c r="A18" s="140" t="s">
        <v>202</v>
      </c>
      <c r="B18" s="140"/>
      <c r="C18" s="140"/>
      <c r="D18" s="140"/>
      <c r="E18" s="140"/>
      <c r="F18" s="140"/>
      <c r="G18" s="140"/>
      <c r="H18" s="140"/>
      <c r="I18" s="140"/>
      <c r="J18" s="140"/>
      <c r="K18" s="140"/>
      <c r="L18" s="140"/>
    </row>
    <row r="20" spans="1:12" ht="15.95" customHeight="1" x14ac:dyDescent="0.25">
      <c r="A20" s="148" t="s">
        <v>203</v>
      </c>
      <c r="B20" s="148" t="s">
        <v>204</v>
      </c>
      <c r="C20" s="147" t="s">
        <v>205</v>
      </c>
      <c r="D20" s="147"/>
      <c r="E20" s="147"/>
      <c r="F20" s="147"/>
      <c r="G20" s="148" t="s">
        <v>206</v>
      </c>
      <c r="H20" s="148" t="s">
        <v>207</v>
      </c>
      <c r="I20" s="148" t="s">
        <v>208</v>
      </c>
      <c r="J20" s="148"/>
      <c r="K20" s="148" t="s">
        <v>209</v>
      </c>
      <c r="L20" s="148"/>
    </row>
    <row r="21" spans="1:12" ht="33" customHeight="1" x14ac:dyDescent="0.25">
      <c r="A21" s="171"/>
      <c r="B21" s="171"/>
      <c r="C21" s="147" t="s">
        <v>210</v>
      </c>
      <c r="D21" s="147"/>
      <c r="E21" s="147" t="s">
        <v>278</v>
      </c>
      <c r="F21" s="147"/>
      <c r="G21" s="171"/>
      <c r="H21" s="171"/>
      <c r="I21" s="172"/>
      <c r="J21" s="173"/>
      <c r="K21" s="172"/>
      <c r="L21" s="173"/>
    </row>
    <row r="22" spans="1:12" ht="32.1" customHeight="1" x14ac:dyDescent="0.25">
      <c r="A22" s="149"/>
      <c r="B22" s="149"/>
      <c r="C22" s="2" t="s">
        <v>212</v>
      </c>
      <c r="D22" s="2" t="s">
        <v>213</v>
      </c>
      <c r="E22" s="2" t="s">
        <v>214</v>
      </c>
      <c r="F22" s="2" t="s">
        <v>215</v>
      </c>
      <c r="G22" s="149"/>
      <c r="H22" s="149"/>
      <c r="I22" s="174"/>
      <c r="J22" s="175"/>
      <c r="K22" s="174"/>
      <c r="L22" s="175"/>
    </row>
    <row r="23" spans="1:12" ht="15.95" customHeight="1" x14ac:dyDescent="0.3">
      <c r="A23" s="5">
        <v>1</v>
      </c>
      <c r="B23" s="5">
        <v>2</v>
      </c>
      <c r="C23" s="5">
        <v>3</v>
      </c>
      <c r="D23" s="5">
        <v>4</v>
      </c>
      <c r="E23" s="5">
        <v>7</v>
      </c>
      <c r="F23" s="5">
        <v>8</v>
      </c>
      <c r="G23" s="5">
        <v>9</v>
      </c>
      <c r="H23" s="5">
        <v>10</v>
      </c>
      <c r="I23" s="176">
        <v>11</v>
      </c>
      <c r="J23" s="176"/>
      <c r="K23" s="176">
        <v>12</v>
      </c>
      <c r="L23" s="176"/>
    </row>
    <row r="24" spans="1:12" s="24" customFormat="1" ht="15.95" customHeight="1" x14ac:dyDescent="0.25">
      <c r="A24" s="73">
        <v>1</v>
      </c>
      <c r="B24" s="74" t="s">
        <v>216</v>
      </c>
      <c r="C24" s="75"/>
      <c r="D24" s="75"/>
      <c r="E24" s="75"/>
      <c r="F24" s="75"/>
      <c r="G24" s="23"/>
      <c r="H24" s="23"/>
      <c r="I24" s="177"/>
      <c r="J24" s="177"/>
      <c r="K24" s="177"/>
      <c r="L24" s="177"/>
    </row>
    <row r="25" spans="1:12" ht="32.1" customHeight="1" x14ac:dyDescent="0.25">
      <c r="A25" s="70" t="s">
        <v>217</v>
      </c>
      <c r="B25" s="70" t="s">
        <v>218</v>
      </c>
      <c r="C25" s="69" t="s">
        <v>477</v>
      </c>
      <c r="D25" s="71" t="s">
        <v>477</v>
      </c>
      <c r="E25" s="71" t="s">
        <v>477</v>
      </c>
      <c r="F25" s="71" t="s">
        <v>477</v>
      </c>
      <c r="G25" s="25"/>
      <c r="H25" s="25"/>
      <c r="I25" s="147"/>
      <c r="J25" s="147"/>
      <c r="K25" s="147"/>
      <c r="L25" s="147"/>
    </row>
    <row r="26" spans="1:12" ht="48" customHeight="1" x14ac:dyDescent="0.25">
      <c r="A26" s="70" t="s">
        <v>219</v>
      </c>
      <c r="B26" s="70" t="s">
        <v>220</v>
      </c>
      <c r="C26" s="71" t="s">
        <v>477</v>
      </c>
      <c r="D26" s="71" t="s">
        <v>477</v>
      </c>
      <c r="E26" s="71" t="s">
        <v>477</v>
      </c>
      <c r="F26" s="71" t="s">
        <v>477</v>
      </c>
      <c r="G26" s="25"/>
      <c r="H26" s="25"/>
      <c r="I26" s="147"/>
      <c r="J26" s="147"/>
      <c r="K26" s="147"/>
      <c r="L26" s="147"/>
    </row>
    <row r="27" spans="1:12" ht="48" customHeight="1" x14ac:dyDescent="0.25">
      <c r="A27" s="70" t="s">
        <v>221</v>
      </c>
      <c r="B27" s="70" t="s">
        <v>222</v>
      </c>
      <c r="C27" s="71" t="s">
        <v>477</v>
      </c>
      <c r="D27" s="71" t="s">
        <v>477</v>
      </c>
      <c r="E27" s="71" t="s">
        <v>477</v>
      </c>
      <c r="F27" s="71" t="s">
        <v>477</v>
      </c>
      <c r="G27" s="25"/>
      <c r="H27" s="25"/>
      <c r="I27" s="147"/>
      <c r="J27" s="147"/>
      <c r="K27" s="147"/>
      <c r="L27" s="147"/>
    </row>
    <row r="28" spans="1:12" ht="32.1" customHeight="1" x14ac:dyDescent="0.25">
      <c r="A28" s="70" t="s">
        <v>223</v>
      </c>
      <c r="B28" s="70" t="s">
        <v>224</v>
      </c>
      <c r="C28" s="71" t="s">
        <v>477</v>
      </c>
      <c r="D28" s="71" t="s">
        <v>477</v>
      </c>
      <c r="E28" s="71" t="s">
        <v>477</v>
      </c>
      <c r="F28" s="71" t="s">
        <v>477</v>
      </c>
      <c r="G28" s="25"/>
      <c r="H28" s="25"/>
      <c r="I28" s="147"/>
      <c r="J28" s="147"/>
      <c r="K28" s="147"/>
      <c r="L28" s="147"/>
    </row>
    <row r="29" spans="1:12" ht="32.1" customHeight="1" x14ac:dyDescent="0.25">
      <c r="A29" s="70" t="s">
        <v>225</v>
      </c>
      <c r="B29" s="70" t="s">
        <v>226</v>
      </c>
      <c r="C29" s="71" t="s">
        <v>477</v>
      </c>
      <c r="D29" s="71" t="s">
        <v>477</v>
      </c>
      <c r="E29" s="71" t="s">
        <v>477</v>
      </c>
      <c r="F29" s="71" t="s">
        <v>477</v>
      </c>
      <c r="G29" s="25"/>
      <c r="H29" s="25"/>
      <c r="I29" s="147"/>
      <c r="J29" s="147"/>
      <c r="K29" s="147"/>
      <c r="L29" s="147"/>
    </row>
    <row r="30" spans="1:12" ht="32.1" customHeight="1" x14ac:dyDescent="0.25">
      <c r="A30" s="70" t="s">
        <v>227</v>
      </c>
      <c r="B30" s="70" t="s">
        <v>228</v>
      </c>
      <c r="C30" s="76">
        <v>43338</v>
      </c>
      <c r="D30" s="76">
        <v>43338</v>
      </c>
      <c r="E30" s="76">
        <v>43338</v>
      </c>
      <c r="F30" s="76">
        <v>43338</v>
      </c>
      <c r="G30" s="25">
        <v>100</v>
      </c>
      <c r="H30" s="25"/>
      <c r="I30" s="147"/>
      <c r="J30" s="147"/>
      <c r="K30" s="147"/>
      <c r="L30" s="147"/>
    </row>
    <row r="31" spans="1:12" ht="32.1" customHeight="1" x14ac:dyDescent="0.25">
      <c r="A31" s="70" t="s">
        <v>229</v>
      </c>
      <c r="B31" s="70" t="s">
        <v>230</v>
      </c>
      <c r="C31" s="76" t="s">
        <v>437</v>
      </c>
      <c r="D31" s="76" t="s">
        <v>437</v>
      </c>
      <c r="E31" s="76" t="s">
        <v>437</v>
      </c>
      <c r="F31" s="76" t="s">
        <v>437</v>
      </c>
      <c r="G31" s="25">
        <v>100</v>
      </c>
      <c r="H31" s="25"/>
      <c r="I31" s="147"/>
      <c r="J31" s="147"/>
      <c r="K31" s="147"/>
      <c r="L31" s="147"/>
    </row>
    <row r="32" spans="1:12" ht="32.1" customHeight="1" x14ac:dyDescent="0.25">
      <c r="A32" s="70" t="s">
        <v>231</v>
      </c>
      <c r="B32" s="70" t="s">
        <v>232</v>
      </c>
      <c r="C32" s="71" t="s">
        <v>477</v>
      </c>
      <c r="D32" s="71" t="s">
        <v>477</v>
      </c>
      <c r="E32" s="71" t="s">
        <v>477</v>
      </c>
      <c r="F32" s="71" t="s">
        <v>477</v>
      </c>
      <c r="G32" s="25"/>
      <c r="H32" s="25"/>
      <c r="I32" s="147"/>
      <c r="J32" s="147"/>
      <c r="K32" s="147"/>
      <c r="L32" s="147"/>
    </row>
    <row r="33" spans="1:12" ht="48" customHeight="1" x14ac:dyDescent="0.25">
      <c r="A33" s="70" t="s">
        <v>233</v>
      </c>
      <c r="B33" s="70" t="s">
        <v>234</v>
      </c>
      <c r="C33" s="71" t="s">
        <v>477</v>
      </c>
      <c r="D33" s="71" t="s">
        <v>477</v>
      </c>
      <c r="E33" s="71" t="s">
        <v>477</v>
      </c>
      <c r="F33" s="71" t="s">
        <v>477</v>
      </c>
      <c r="G33" s="25"/>
      <c r="H33" s="25"/>
      <c r="I33" s="147"/>
      <c r="J33" s="147"/>
      <c r="K33" s="147"/>
      <c r="L33" s="147"/>
    </row>
    <row r="34" spans="1:12" ht="15.95" customHeight="1" x14ac:dyDescent="0.25">
      <c r="A34" s="70" t="s">
        <v>235</v>
      </c>
      <c r="B34" s="70" t="s">
        <v>236</v>
      </c>
      <c r="C34" s="77">
        <v>43463</v>
      </c>
      <c r="D34" s="77">
        <f>C34</f>
        <v>43463</v>
      </c>
      <c r="E34" s="77">
        <f>C34</f>
        <v>43463</v>
      </c>
      <c r="F34" s="77">
        <f>E34</f>
        <v>43463</v>
      </c>
      <c r="G34" s="25">
        <v>100</v>
      </c>
      <c r="H34" s="25"/>
      <c r="I34" s="147"/>
      <c r="J34" s="147"/>
      <c r="K34" s="147"/>
      <c r="L34" s="147"/>
    </row>
    <row r="35" spans="1:12" ht="32.1" customHeight="1" x14ac:dyDescent="0.25">
      <c r="A35" s="70" t="s">
        <v>237</v>
      </c>
      <c r="B35" s="70" t="s">
        <v>238</v>
      </c>
      <c r="C35" s="71" t="s">
        <v>477</v>
      </c>
      <c r="D35" s="71" t="s">
        <v>477</v>
      </c>
      <c r="E35" s="71" t="s">
        <v>477</v>
      </c>
      <c r="F35" s="71" t="s">
        <v>477</v>
      </c>
      <c r="G35" s="25"/>
      <c r="H35" s="25"/>
      <c r="I35" s="147"/>
      <c r="J35" s="147"/>
      <c r="K35" s="147"/>
      <c r="L35" s="147"/>
    </row>
    <row r="36" spans="1:12" ht="63" customHeight="1" x14ac:dyDescent="0.25">
      <c r="A36" s="70" t="s">
        <v>239</v>
      </c>
      <c r="B36" s="70" t="s">
        <v>240</v>
      </c>
      <c r="C36" s="71" t="s">
        <v>477</v>
      </c>
      <c r="D36" s="71" t="s">
        <v>477</v>
      </c>
      <c r="E36" s="71" t="s">
        <v>477</v>
      </c>
      <c r="F36" s="71" t="s">
        <v>477</v>
      </c>
      <c r="G36" s="25"/>
      <c r="H36" s="25"/>
      <c r="I36" s="147"/>
      <c r="J36" s="147"/>
      <c r="K36" s="147"/>
      <c r="L36" s="147"/>
    </row>
    <row r="37" spans="1:12" s="24" customFormat="1" ht="15.95" customHeight="1" x14ac:dyDescent="0.25">
      <c r="A37" s="73">
        <v>2</v>
      </c>
      <c r="B37" s="74" t="s">
        <v>241</v>
      </c>
      <c r="C37" s="71" t="s">
        <v>477</v>
      </c>
      <c r="D37" s="71" t="s">
        <v>477</v>
      </c>
      <c r="E37" s="71" t="s">
        <v>477</v>
      </c>
      <c r="F37" s="71" t="s">
        <v>477</v>
      </c>
      <c r="G37" s="23"/>
      <c r="H37" s="23"/>
      <c r="I37" s="177"/>
      <c r="J37" s="177"/>
      <c r="K37" s="177"/>
      <c r="L37" s="177"/>
    </row>
    <row r="38" spans="1:12" ht="63" customHeight="1" x14ac:dyDescent="0.25">
      <c r="A38" s="70" t="s">
        <v>242</v>
      </c>
      <c r="B38" s="70" t="s">
        <v>243</v>
      </c>
      <c r="C38" s="79">
        <v>43683</v>
      </c>
      <c r="D38" s="79">
        <f>C38</f>
        <v>43683</v>
      </c>
      <c r="E38" s="79">
        <v>43683</v>
      </c>
      <c r="F38" s="79">
        <f>E38</f>
        <v>43683</v>
      </c>
      <c r="G38" s="25">
        <v>100</v>
      </c>
      <c r="H38" s="25"/>
      <c r="I38" s="147"/>
      <c r="J38" s="147"/>
      <c r="K38" s="147"/>
      <c r="L38" s="147"/>
    </row>
    <row r="39" spans="1:12" ht="15.95" customHeight="1" x14ac:dyDescent="0.25">
      <c r="A39" s="70" t="s">
        <v>244</v>
      </c>
      <c r="B39" s="70" t="s">
        <v>245</v>
      </c>
      <c r="C39" s="130" t="s">
        <v>477</v>
      </c>
      <c r="D39" s="130" t="s">
        <v>477</v>
      </c>
      <c r="E39" s="130" t="s">
        <v>477</v>
      </c>
      <c r="F39" s="130" t="s">
        <v>477</v>
      </c>
      <c r="G39" s="25"/>
      <c r="H39" s="25"/>
      <c r="I39" s="147"/>
      <c r="J39" s="147"/>
      <c r="K39" s="147"/>
      <c r="L39" s="147"/>
    </row>
    <row r="40" spans="1:12" s="24" customFormat="1" ht="32.1" customHeight="1" x14ac:dyDescent="0.25">
      <c r="A40" s="73">
        <v>3</v>
      </c>
      <c r="B40" s="74" t="s">
        <v>246</v>
      </c>
      <c r="C40" s="79">
        <v>43709</v>
      </c>
      <c r="D40" s="80">
        <v>44109</v>
      </c>
      <c r="E40" s="79">
        <v>43709</v>
      </c>
      <c r="F40" s="80">
        <v>43895</v>
      </c>
      <c r="G40" s="25">
        <v>100</v>
      </c>
      <c r="H40" s="2"/>
      <c r="I40" s="178"/>
      <c r="J40" s="178"/>
      <c r="K40" s="178"/>
      <c r="L40" s="178"/>
    </row>
    <row r="41" spans="1:12" ht="32.1" customHeight="1" x14ac:dyDescent="0.25">
      <c r="A41" s="70" t="s">
        <v>247</v>
      </c>
      <c r="B41" s="70" t="s">
        <v>248</v>
      </c>
      <c r="C41" s="71" t="s">
        <v>477</v>
      </c>
      <c r="D41" s="71" t="s">
        <v>477</v>
      </c>
      <c r="E41" s="71" t="s">
        <v>477</v>
      </c>
      <c r="F41" s="71" t="s">
        <v>477</v>
      </c>
      <c r="G41" s="25"/>
      <c r="H41" s="25"/>
      <c r="I41" s="147"/>
      <c r="J41" s="147"/>
      <c r="K41" s="147"/>
      <c r="L41" s="147"/>
    </row>
    <row r="42" spans="1:12" ht="63" customHeight="1" x14ac:dyDescent="0.25">
      <c r="A42" s="70" t="s">
        <v>249</v>
      </c>
      <c r="B42" s="70" t="s">
        <v>250</v>
      </c>
      <c r="C42" s="71" t="s">
        <v>477</v>
      </c>
      <c r="D42" s="71" t="s">
        <v>477</v>
      </c>
      <c r="E42" s="71" t="s">
        <v>477</v>
      </c>
      <c r="F42" s="71" t="s">
        <v>477</v>
      </c>
      <c r="G42" s="25"/>
      <c r="H42" s="25"/>
      <c r="I42" s="147"/>
      <c r="J42" s="147"/>
      <c r="K42" s="147"/>
      <c r="L42" s="147"/>
    </row>
    <row r="43" spans="1:12" ht="63" customHeight="1" x14ac:dyDescent="0.25">
      <c r="A43" s="70" t="s">
        <v>251</v>
      </c>
      <c r="B43" s="70" t="s">
        <v>252</v>
      </c>
      <c r="C43" s="71" t="s">
        <v>477</v>
      </c>
      <c r="D43" s="71" t="s">
        <v>477</v>
      </c>
      <c r="E43" s="71" t="s">
        <v>477</v>
      </c>
      <c r="F43" s="71" t="s">
        <v>477</v>
      </c>
      <c r="G43" s="25"/>
      <c r="H43" s="25"/>
      <c r="I43" s="147"/>
      <c r="J43" s="147"/>
      <c r="K43" s="147"/>
      <c r="L43" s="147"/>
    </row>
    <row r="44" spans="1:12" ht="63" customHeight="1" x14ac:dyDescent="0.25">
      <c r="A44" s="70" t="s">
        <v>253</v>
      </c>
      <c r="B44" s="70" t="s">
        <v>254</v>
      </c>
      <c r="C44" s="71" t="s">
        <v>477</v>
      </c>
      <c r="D44" s="71" t="s">
        <v>477</v>
      </c>
      <c r="E44" s="71" t="s">
        <v>477</v>
      </c>
      <c r="F44" s="71" t="s">
        <v>477</v>
      </c>
      <c r="G44" s="25"/>
      <c r="H44" s="25"/>
      <c r="I44" s="147"/>
      <c r="J44" s="147"/>
      <c r="K44" s="147"/>
      <c r="L44" s="147"/>
    </row>
    <row r="45" spans="1:12" ht="141.94999999999999" customHeight="1" x14ac:dyDescent="0.25">
      <c r="A45" s="70" t="s">
        <v>255</v>
      </c>
      <c r="B45" s="70" t="s">
        <v>256</v>
      </c>
      <c r="C45" s="71" t="s">
        <v>477</v>
      </c>
      <c r="D45" s="71" t="s">
        <v>477</v>
      </c>
      <c r="E45" s="71" t="s">
        <v>477</v>
      </c>
      <c r="F45" s="71" t="s">
        <v>477</v>
      </c>
      <c r="G45" s="25"/>
      <c r="H45" s="25"/>
      <c r="I45" s="147"/>
      <c r="J45" s="147"/>
      <c r="K45" s="147"/>
      <c r="L45" s="147"/>
    </row>
    <row r="46" spans="1:12" ht="15.95" customHeight="1" x14ac:dyDescent="0.25">
      <c r="A46" s="70" t="s">
        <v>257</v>
      </c>
      <c r="B46" s="70" t="s">
        <v>258</v>
      </c>
      <c r="C46" s="78">
        <v>44109</v>
      </c>
      <c r="D46" s="78">
        <v>44114</v>
      </c>
      <c r="E46" s="78">
        <v>43895</v>
      </c>
      <c r="F46" s="78">
        <v>43905</v>
      </c>
      <c r="G46" s="25">
        <v>100</v>
      </c>
      <c r="H46" s="25"/>
      <c r="I46" s="147"/>
      <c r="J46" s="147"/>
      <c r="K46" s="147"/>
      <c r="L46" s="147"/>
    </row>
    <row r="47" spans="1:12" s="24" customFormat="1" ht="15.95" customHeight="1" x14ac:dyDescent="0.25">
      <c r="A47" s="73">
        <v>4</v>
      </c>
      <c r="B47" s="74" t="s">
        <v>259</v>
      </c>
      <c r="C47" s="130" t="s">
        <v>477</v>
      </c>
      <c r="D47" s="130" t="s">
        <v>477</v>
      </c>
      <c r="E47" s="130" t="s">
        <v>477</v>
      </c>
      <c r="F47" s="130" t="s">
        <v>477</v>
      </c>
      <c r="G47" s="2"/>
      <c r="H47" s="2"/>
      <c r="I47" s="147"/>
      <c r="J47" s="147"/>
      <c r="K47" s="147"/>
      <c r="L47" s="147"/>
    </row>
    <row r="48" spans="1:12" ht="32.1" customHeight="1" x14ac:dyDescent="0.25">
      <c r="A48" s="70" t="s">
        <v>260</v>
      </c>
      <c r="B48" s="70" t="s">
        <v>261</v>
      </c>
      <c r="C48" s="78">
        <v>44112</v>
      </c>
      <c r="D48" s="78">
        <v>44114</v>
      </c>
      <c r="E48" s="78">
        <v>43905</v>
      </c>
      <c r="F48" s="78">
        <v>43910</v>
      </c>
      <c r="G48" s="25">
        <v>100</v>
      </c>
      <c r="H48" s="25"/>
      <c r="I48" s="147"/>
      <c r="J48" s="147"/>
      <c r="K48" s="147"/>
      <c r="L48" s="147"/>
    </row>
    <row r="49" spans="1:12" ht="78.95" customHeight="1" x14ac:dyDescent="0.25">
      <c r="A49" s="70" t="s">
        <v>262</v>
      </c>
      <c r="B49" s="70" t="s">
        <v>263</v>
      </c>
      <c r="C49" s="77">
        <v>44190</v>
      </c>
      <c r="D49" s="77">
        <v>44190</v>
      </c>
      <c r="E49" s="77">
        <v>43948</v>
      </c>
      <c r="F49" s="77">
        <f>E49</f>
        <v>43948</v>
      </c>
      <c r="G49" s="25">
        <v>100</v>
      </c>
      <c r="H49" s="25"/>
      <c r="I49" s="147"/>
      <c r="J49" s="147"/>
      <c r="K49" s="147"/>
      <c r="L49" s="147"/>
    </row>
    <row r="50" spans="1:12" ht="48" customHeight="1" x14ac:dyDescent="0.25">
      <c r="A50" s="70" t="s">
        <v>264</v>
      </c>
      <c r="B50" s="70" t="s">
        <v>265</v>
      </c>
      <c r="C50" s="71" t="s">
        <v>477</v>
      </c>
      <c r="D50" s="71" t="s">
        <v>477</v>
      </c>
      <c r="E50" s="71" t="s">
        <v>477</v>
      </c>
      <c r="F50" s="71" t="s">
        <v>477</v>
      </c>
      <c r="G50" s="25"/>
      <c r="H50" s="25"/>
      <c r="I50" s="147"/>
      <c r="J50" s="147"/>
      <c r="K50" s="147"/>
      <c r="L50" s="147"/>
    </row>
    <row r="51" spans="1:12" ht="48" customHeight="1" x14ac:dyDescent="0.25">
      <c r="A51" s="70" t="s">
        <v>266</v>
      </c>
      <c r="B51" s="70" t="s">
        <v>267</v>
      </c>
      <c r="C51" s="71" t="s">
        <v>477</v>
      </c>
      <c r="D51" s="71" t="s">
        <v>477</v>
      </c>
      <c r="E51" s="71" t="s">
        <v>477</v>
      </c>
      <c r="F51" s="71" t="s">
        <v>477</v>
      </c>
      <c r="G51" s="25"/>
      <c r="H51" s="25"/>
      <c r="I51" s="147"/>
      <c r="J51" s="147"/>
      <c r="K51" s="147"/>
      <c r="L51" s="147"/>
    </row>
    <row r="52" spans="1:12" ht="32.1" customHeight="1" x14ac:dyDescent="0.25">
      <c r="A52" s="70" t="s">
        <v>268</v>
      </c>
      <c r="B52" s="70" t="s">
        <v>269</v>
      </c>
      <c r="C52" s="77">
        <v>44195</v>
      </c>
      <c r="D52" s="77">
        <v>44195</v>
      </c>
      <c r="E52" s="77">
        <v>43951</v>
      </c>
      <c r="F52" s="77">
        <f>E52</f>
        <v>43951</v>
      </c>
      <c r="G52" s="25">
        <v>100</v>
      </c>
      <c r="H52" s="25"/>
      <c r="I52" s="147"/>
      <c r="J52" s="147"/>
      <c r="K52" s="147"/>
      <c r="L52" s="147"/>
    </row>
    <row r="53" spans="1:12" ht="32.1" customHeight="1" x14ac:dyDescent="0.25">
      <c r="A53" s="70" t="s">
        <v>270</v>
      </c>
      <c r="B53" s="70" t="s">
        <v>271</v>
      </c>
      <c r="C53" s="71" t="s">
        <v>477</v>
      </c>
      <c r="D53" s="71" t="s">
        <v>477</v>
      </c>
      <c r="E53" s="71" t="s">
        <v>477</v>
      </c>
      <c r="F53" s="71" t="s">
        <v>477</v>
      </c>
      <c r="G53" s="25"/>
      <c r="H53" s="25"/>
      <c r="I53" s="147"/>
      <c r="J53" s="147"/>
      <c r="K53" s="147"/>
      <c r="L53" s="147"/>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13</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Лист1 (2)</vt:lpstr>
    </vt:vector>
  </TitlesOfParts>
  <Company>Komienergo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Тарабукин Михаил Анатольевич</dc:creator>
  <cp:lastModifiedBy>Есев Роман Николаевич</cp:lastModifiedBy>
  <dcterms:created xsi:type="dcterms:W3CDTF">2018-07-09T13:19:18Z</dcterms:created>
  <dcterms:modified xsi:type="dcterms:W3CDTF">2021-03-11T12:56:26Z</dcterms:modified>
</cp:coreProperties>
</file>